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介護・障害福祉職員処遇改善事業\01_1 介護\★サービス提供体制確保事業補助金\★R5年度\00 交付要項\★県交付要項等（最新のものはこちら）\HP掲載用\様式外の提出書類\"/>
    </mc:Choice>
  </mc:AlternateContent>
  <workbookProtection workbookPassword="D2DD" lockStructure="1"/>
  <bookViews>
    <workbookView xWindow="0" yWindow="0" windowWidth="17925" windowHeight="6045" tabRatio="851"/>
  </bookViews>
  <sheets>
    <sheet name="【衛生用品】一覧表" sheetId="1" r:id="rId1"/>
    <sheet name="【衛生用品】補助対象額整理表" sheetId="2" r:id="rId2"/>
    <sheet name="【消毒・清掃】一覧表" sheetId="18" r:id="rId3"/>
    <sheet name="【消毒・清掃】補助対象額整理表" sheetId="4" r:id="rId4"/>
    <sheet name="【廃棄物処理】一覧表" sheetId="6" r:id="rId5"/>
    <sheet name="【廃棄物処理】補助対象額整理表" sheetId="7" r:id="rId6"/>
    <sheet name="費目" sheetId="16" state="hidden" r:id="rId7"/>
  </sheets>
  <definedNames>
    <definedName name="_xlnm._FilterDatabase" localSheetId="0" hidden="1">【衛生用品】一覧表!$B$18:$K$118</definedName>
    <definedName name="_xlnm._FilterDatabase" localSheetId="4" hidden="1">【廃棄物処理】一覧表!$A$18:$N$48</definedName>
    <definedName name="_xlnm.Extract" localSheetId="1">【衛生用品】補助対象額整理表!$A$11:$B$11</definedName>
    <definedName name="_xlnm.Extract" localSheetId="3">【消毒・清掃】補助対象額整理表!$A$11:$B$11</definedName>
    <definedName name="_xlnm.Extract" localSheetId="5">【廃棄物処理】補助対象額整理表!$A$11:$B$11</definedName>
    <definedName name="_xlnm.Print_Area" localSheetId="0">【衛生用品】一覧表!$B$1:$K$64</definedName>
    <definedName name="_xlnm.Print_Area" localSheetId="1">【衛生用品】補助対象額整理表!$B$1:$S$36</definedName>
    <definedName name="_xlnm.Print_Area" localSheetId="2">【消毒・清掃】一覧表!$B$1:$K$69</definedName>
    <definedName name="_xlnm.Print_Area" localSheetId="3">【消毒・清掃】補助対象額整理表!$A$1:$Q$30</definedName>
    <definedName name="_xlnm.Print_Area" localSheetId="4">【廃棄物処理】一覧表!$A$1:$K$67</definedName>
    <definedName name="_xlnm.Print_Area" localSheetId="5">【廃棄物処理】補助対象額整理表!$B$1:$Q$30</definedName>
    <definedName name="_xlnm.Print_Titles" localSheetId="0">【衛生用品】一覧表!$2:$18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0" i="7" l="1"/>
  <c r="N30" i="4"/>
  <c r="N13" i="4"/>
  <c r="N13" i="7"/>
  <c r="N14" i="7"/>
  <c r="N15" i="7"/>
  <c r="N16" i="7"/>
  <c r="N17" i="7"/>
  <c r="N18" i="7"/>
  <c r="N19" i="7"/>
  <c r="N20" i="7"/>
  <c r="N21" i="7"/>
  <c r="N22" i="7"/>
  <c r="N23" i="7"/>
  <c r="N24" i="7"/>
  <c r="N25" i="7"/>
  <c r="N26" i="7"/>
  <c r="N27" i="7"/>
  <c r="N28" i="7"/>
  <c r="N29" i="7"/>
  <c r="N12" i="7"/>
  <c r="N12" i="4"/>
  <c r="N11" i="7"/>
  <c r="N11" i="4"/>
  <c r="M30" i="7"/>
  <c r="M30" i="4"/>
  <c r="M13" i="7"/>
  <c r="M14" i="7"/>
  <c r="M15" i="7"/>
  <c r="M16" i="7"/>
  <c r="M17" i="7"/>
  <c r="M18" i="7"/>
  <c r="M19" i="7"/>
  <c r="M20" i="7"/>
  <c r="M21" i="7"/>
  <c r="M22" i="7"/>
  <c r="M23" i="7"/>
  <c r="M24" i="7"/>
  <c r="M25" i="7"/>
  <c r="M26" i="7"/>
  <c r="M27" i="7"/>
  <c r="M28" i="7"/>
  <c r="M29" i="7"/>
  <c r="M12" i="7"/>
  <c r="M12" i="4"/>
  <c r="M11" i="7"/>
  <c r="M11" i="4"/>
  <c r="N36" i="2"/>
  <c r="N14" i="4"/>
  <c r="N15" i="4"/>
  <c r="N16" i="4"/>
  <c r="N17" i="4"/>
  <c r="N18" i="4"/>
  <c r="N19" i="4"/>
  <c r="N20" i="4"/>
  <c r="N21" i="4"/>
  <c r="N22" i="4"/>
  <c r="N23" i="4"/>
  <c r="N24" i="4"/>
  <c r="N25" i="4"/>
  <c r="N26" i="4"/>
  <c r="N27" i="4"/>
  <c r="N28" i="4"/>
  <c r="N29" i="4"/>
  <c r="N12" i="2"/>
  <c r="N11" i="2"/>
  <c r="M11" i="2"/>
  <c r="N13" i="2"/>
  <c r="N14" i="2"/>
  <c r="N15" i="2"/>
  <c r="N16" i="2"/>
  <c r="N17" i="2"/>
  <c r="N18" i="2"/>
  <c r="N19" i="2"/>
  <c r="N20" i="2"/>
  <c r="N21" i="2"/>
  <c r="N22" i="2"/>
  <c r="N23" i="2"/>
  <c r="N24" i="2"/>
  <c r="N25" i="2"/>
  <c r="N26" i="2"/>
  <c r="N27" i="2"/>
  <c r="N28" i="2"/>
  <c r="N29" i="2"/>
  <c r="N30" i="2"/>
  <c r="N31" i="2"/>
  <c r="N32" i="2"/>
  <c r="N33" i="2"/>
  <c r="N34" i="2"/>
  <c r="N35" i="2"/>
  <c r="M29" i="4"/>
  <c r="M13" i="4"/>
  <c r="M14" i="4"/>
  <c r="M15" i="4"/>
  <c r="M16" i="4"/>
  <c r="M17" i="4"/>
  <c r="M18" i="4"/>
  <c r="M19" i="4"/>
  <c r="M20" i="4"/>
  <c r="M21" i="4"/>
  <c r="M22" i="4"/>
  <c r="M23" i="4"/>
  <c r="M24" i="4"/>
  <c r="M25" i="4"/>
  <c r="M26" i="4"/>
  <c r="M27" i="4"/>
  <c r="M28" i="4"/>
  <c r="M36" i="2"/>
  <c r="M13" i="2"/>
  <c r="M14" i="2"/>
  <c r="M15" i="2"/>
  <c r="M16" i="2"/>
  <c r="M17" i="2"/>
  <c r="M18" i="2"/>
  <c r="M19" i="2"/>
  <c r="M20" i="2"/>
  <c r="M21" i="2"/>
  <c r="M22" i="2"/>
  <c r="M23" i="2"/>
  <c r="M24" i="2"/>
  <c r="M25" i="2"/>
  <c r="M26" i="2"/>
  <c r="M27" i="2"/>
  <c r="M28" i="2"/>
  <c r="M29" i="2"/>
  <c r="M30" i="2"/>
  <c r="M31" i="2"/>
  <c r="M32" i="2"/>
  <c r="M33" i="2"/>
  <c r="M34" i="2"/>
  <c r="M35" i="2"/>
  <c r="M12" i="2"/>
  <c r="H11" i="2"/>
  <c r="O15" i="4" l="1"/>
  <c r="O16" i="4"/>
  <c r="O17" i="4"/>
  <c r="O18" i="4"/>
  <c r="O19" i="4"/>
  <c r="O20" i="4"/>
  <c r="O21" i="4"/>
  <c r="O22" i="4"/>
  <c r="O23" i="4"/>
  <c r="O24" i="4"/>
  <c r="O25" i="4"/>
  <c r="O26" i="4"/>
  <c r="O27" i="4"/>
  <c r="O28" i="4"/>
  <c r="O29" i="4"/>
  <c r="O30" i="4"/>
  <c r="J12" i="4" l="1"/>
  <c r="J13" i="4"/>
  <c r="J14" i="4"/>
  <c r="J15" i="4"/>
  <c r="J16" i="4"/>
  <c r="J17" i="4"/>
  <c r="J18" i="4"/>
  <c r="J19" i="4"/>
  <c r="J20" i="4"/>
  <c r="J21" i="4"/>
  <c r="J22" i="4"/>
  <c r="J23" i="4"/>
  <c r="J24" i="4"/>
  <c r="J25" i="4"/>
  <c r="J26" i="4"/>
  <c r="J27" i="4"/>
  <c r="J28" i="4"/>
  <c r="J29" i="4"/>
  <c r="J30" i="4"/>
  <c r="J11" i="4"/>
  <c r="E6" i="6" l="1"/>
  <c r="R36" i="2" l="1"/>
  <c r="R14" i="2"/>
  <c r="R15" i="2"/>
  <c r="R16" i="2"/>
  <c r="R17" i="2"/>
  <c r="R18" i="2"/>
  <c r="R19" i="2"/>
  <c r="R20" i="2"/>
  <c r="R21" i="2"/>
  <c r="R22" i="2"/>
  <c r="R23" i="2"/>
  <c r="R24" i="2"/>
  <c r="R25" i="2"/>
  <c r="R26" i="2"/>
  <c r="R27" i="2"/>
  <c r="R28" i="2"/>
  <c r="R29" i="2"/>
  <c r="R30" i="2"/>
  <c r="R31" i="2"/>
  <c r="R32" i="2"/>
  <c r="R33" i="2"/>
  <c r="R34" i="2"/>
  <c r="R35" i="2"/>
  <c r="R12" i="2"/>
  <c r="R11" i="2"/>
  <c r="A20" i="1" l="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9" i="1"/>
  <c r="H28" i="2" l="1"/>
  <c r="H29" i="2"/>
  <c r="H30" i="2"/>
  <c r="H31" i="2"/>
  <c r="H32" i="2"/>
  <c r="H33" i="2"/>
  <c r="H34" i="2"/>
  <c r="H35" i="2"/>
  <c r="H36" i="2"/>
  <c r="O29" i="2"/>
  <c r="P29" i="2" s="1"/>
  <c r="O30" i="2"/>
  <c r="P30" i="2" s="1"/>
  <c r="O31" i="2"/>
  <c r="P31" i="2" s="1"/>
  <c r="O32" i="2"/>
  <c r="P32" i="2" s="1"/>
  <c r="O33" i="2"/>
  <c r="P33" i="2" s="1"/>
  <c r="O34" i="2"/>
  <c r="P34" i="2" s="1"/>
  <c r="O35" i="2"/>
  <c r="P35" i="2" s="1"/>
  <c r="O36" i="2"/>
  <c r="P36" i="2" s="1"/>
  <c r="A20" i="6" l="1"/>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9" i="6"/>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9" i="18"/>
  <c r="A14" i="2" l="1"/>
  <c r="A22" i="2"/>
  <c r="A30" i="2"/>
  <c r="A15" i="2"/>
  <c r="A23" i="2"/>
  <c r="A31" i="2"/>
  <c r="B31" i="2" s="1"/>
  <c r="A33" i="2"/>
  <c r="B33" i="2" s="1"/>
  <c r="A13" i="2"/>
  <c r="A16" i="2"/>
  <c r="A24" i="2"/>
  <c r="A32" i="2"/>
  <c r="B32" i="2" s="1"/>
  <c r="A17" i="2"/>
  <c r="A25" i="2"/>
  <c r="A28" i="2"/>
  <c r="A21" i="2"/>
  <c r="A18" i="2"/>
  <c r="A26" i="2"/>
  <c r="A34" i="2"/>
  <c r="B34" i="2" s="1"/>
  <c r="A19" i="2"/>
  <c r="A27" i="2"/>
  <c r="A35" i="2"/>
  <c r="B35" i="2" s="1"/>
  <c r="A12" i="2"/>
  <c r="A20" i="2"/>
  <c r="A36" i="2"/>
  <c r="B36" i="2" s="1"/>
  <c r="A29" i="2"/>
  <c r="E6" i="1"/>
  <c r="I36" i="2" l="1"/>
  <c r="J36" i="2" s="1"/>
  <c r="T36" i="2"/>
  <c r="I31" i="2"/>
  <c r="J31" i="2" s="1"/>
  <c r="T31" i="2"/>
  <c r="I35" i="2"/>
  <c r="J35" i="2" s="1"/>
  <c r="T35" i="2"/>
  <c r="I33" i="2"/>
  <c r="J33" i="2" s="1"/>
  <c r="T33" i="2"/>
  <c r="I32" i="2"/>
  <c r="K32" i="2" s="1"/>
  <c r="L32" i="2" s="1"/>
  <c r="T32" i="2"/>
  <c r="I34" i="2"/>
  <c r="J34" i="2" s="1"/>
  <c r="T34" i="2"/>
  <c r="E6" i="18"/>
  <c r="K35" i="2" l="1"/>
  <c r="L35" i="2" s="1"/>
  <c r="K36" i="2"/>
  <c r="L36" i="2" s="1"/>
  <c r="K33" i="2"/>
  <c r="L33" i="2" s="1"/>
  <c r="J32" i="2"/>
  <c r="K34" i="2"/>
  <c r="L34" i="2" s="1"/>
  <c r="K31" i="2"/>
  <c r="L31" i="2" s="1"/>
  <c r="O27" i="2"/>
  <c r="P27" i="2" s="1"/>
  <c r="H27" i="2"/>
  <c r="O26" i="2"/>
  <c r="P26" i="2" s="1"/>
  <c r="H26" i="2"/>
  <c r="O22" i="2"/>
  <c r="P22" i="2" s="1"/>
  <c r="H22" i="2"/>
  <c r="O21" i="2"/>
  <c r="P21" i="2" s="1"/>
  <c r="H21" i="2"/>
  <c r="H20" i="2"/>
  <c r="H19" i="2"/>
  <c r="H18" i="2"/>
  <c r="H17" i="2"/>
  <c r="A30" i="7" l="1"/>
  <c r="B30" i="7" s="1"/>
  <c r="A12" i="7"/>
  <c r="B12" i="7" s="1"/>
  <c r="A27" i="7"/>
  <c r="B27" i="7" s="1"/>
  <c r="A19" i="7"/>
  <c r="B19" i="7" s="1"/>
  <c r="A26" i="7"/>
  <c r="B26" i="7" s="1"/>
  <c r="A18" i="7"/>
  <c r="B18" i="7" s="1"/>
  <c r="A25" i="7"/>
  <c r="B25" i="7" s="1"/>
  <c r="A17" i="7"/>
  <c r="B17" i="7" s="1"/>
  <c r="A16" i="7"/>
  <c r="B16" i="7" s="1"/>
  <c r="A24" i="7"/>
  <c r="B24" i="7" s="1"/>
  <c r="A11" i="7"/>
  <c r="B11" i="7" s="1"/>
  <c r="A23" i="7"/>
  <c r="B23" i="7" s="1"/>
  <c r="A15" i="7"/>
  <c r="B15" i="7" s="1"/>
  <c r="A14" i="7"/>
  <c r="B14" i="7" s="1"/>
  <c r="A22" i="7"/>
  <c r="B22" i="7" s="1"/>
  <c r="A29" i="7"/>
  <c r="B29" i="7" s="1"/>
  <c r="A21" i="7"/>
  <c r="B21" i="7" s="1"/>
  <c r="A13" i="7"/>
  <c r="B13" i="7" s="1"/>
  <c r="A28" i="7"/>
  <c r="B28" i="7" s="1"/>
  <c r="A20" i="7"/>
  <c r="B20" i="7" s="1"/>
  <c r="A12" i="4"/>
  <c r="B12" i="4" s="1"/>
  <c r="A20" i="4"/>
  <c r="B20" i="4" s="1"/>
  <c r="A13" i="4"/>
  <c r="B13" i="4" s="1"/>
  <c r="A28" i="4"/>
  <c r="B28" i="4" s="1"/>
  <c r="A19" i="4"/>
  <c r="B19" i="4" s="1"/>
  <c r="A26" i="4"/>
  <c r="B26" i="4" s="1"/>
  <c r="A18" i="4"/>
  <c r="B18" i="4" s="1"/>
  <c r="A27" i="4"/>
  <c r="B27" i="4" s="1"/>
  <c r="A25" i="4"/>
  <c r="B25" i="4" s="1"/>
  <c r="A17" i="4"/>
  <c r="B17" i="4" s="1"/>
  <c r="A24" i="4"/>
  <c r="B24" i="4" s="1"/>
  <c r="A16" i="4"/>
  <c r="B16" i="4" s="1"/>
  <c r="A11" i="4"/>
  <c r="B11" i="4" s="1"/>
  <c r="A23" i="4"/>
  <c r="B23" i="4" s="1"/>
  <c r="A15" i="4"/>
  <c r="B15" i="4" s="1"/>
  <c r="A22" i="4"/>
  <c r="B22" i="4" s="1"/>
  <c r="A14" i="4"/>
  <c r="B14" i="4" s="1"/>
  <c r="A30" i="4"/>
  <c r="B30" i="4" s="1"/>
  <c r="A29" i="4"/>
  <c r="B29" i="4" s="1"/>
  <c r="A21" i="4"/>
  <c r="B21" i="4" s="1"/>
  <c r="G21" i="4" l="1"/>
  <c r="G16" i="4"/>
  <c r="G28" i="4"/>
  <c r="G29" i="4"/>
  <c r="G24" i="4"/>
  <c r="G13" i="4"/>
  <c r="G30" i="4"/>
  <c r="G17" i="4"/>
  <c r="G20" i="4"/>
  <c r="G25" i="4"/>
  <c r="G12" i="4"/>
  <c r="G22" i="4"/>
  <c r="G27" i="4"/>
  <c r="G14" i="4"/>
  <c r="G15" i="4"/>
  <c r="G18" i="4"/>
  <c r="G23" i="4"/>
  <c r="G26" i="4"/>
  <c r="G11" i="4"/>
  <c r="K11" i="4" s="1"/>
  <c r="O11" i="4" s="1"/>
  <c r="G19" i="4"/>
  <c r="G16" i="7"/>
  <c r="K16" i="7" s="1"/>
  <c r="R16" i="7"/>
  <c r="G25" i="7"/>
  <c r="K25" i="7" s="1"/>
  <c r="R25" i="7"/>
  <c r="G14" i="7"/>
  <c r="K14" i="7" s="1"/>
  <c r="R14" i="7"/>
  <c r="G18" i="7"/>
  <c r="K18" i="7" s="1"/>
  <c r="R18" i="7"/>
  <c r="G13" i="7"/>
  <c r="K13" i="7" s="1"/>
  <c r="R13" i="7"/>
  <c r="G17" i="7"/>
  <c r="K17" i="7" s="1"/>
  <c r="R17" i="7"/>
  <c r="G15" i="7"/>
  <c r="K15" i="7" s="1"/>
  <c r="R15" i="7"/>
  <c r="G26" i="7"/>
  <c r="K26" i="7" s="1"/>
  <c r="R26" i="7"/>
  <c r="G21" i="7"/>
  <c r="K21" i="7" s="1"/>
  <c r="R21" i="7"/>
  <c r="G22" i="7"/>
  <c r="K22" i="7" s="1"/>
  <c r="R22" i="7"/>
  <c r="G20" i="7"/>
  <c r="K20" i="7" s="1"/>
  <c r="R20" i="7"/>
  <c r="G23" i="7"/>
  <c r="K23" i="7" s="1"/>
  <c r="R23" i="7"/>
  <c r="G19" i="7"/>
  <c r="K19" i="7" s="1"/>
  <c r="R19" i="7"/>
  <c r="G24" i="7"/>
  <c r="K24" i="7" s="1"/>
  <c r="R24" i="7"/>
  <c r="G29" i="7"/>
  <c r="K29" i="7" s="1"/>
  <c r="R29" i="7"/>
  <c r="G28" i="7"/>
  <c r="K28" i="7" s="1"/>
  <c r="R28" i="7"/>
  <c r="G27" i="7"/>
  <c r="K27" i="7" s="1"/>
  <c r="R27" i="7"/>
  <c r="G12" i="7"/>
  <c r="K12" i="7" s="1"/>
  <c r="R12" i="7"/>
  <c r="G30" i="7"/>
  <c r="K30" i="7" s="1"/>
  <c r="R30" i="7"/>
  <c r="R29" i="4"/>
  <c r="R15" i="4"/>
  <c r="R18" i="4"/>
  <c r="R23" i="4"/>
  <c r="R26" i="4"/>
  <c r="R11" i="4"/>
  <c r="R19" i="4"/>
  <c r="R21" i="4"/>
  <c r="R16" i="4"/>
  <c r="R28" i="4"/>
  <c r="R13" i="4"/>
  <c r="R30" i="4"/>
  <c r="R17" i="4"/>
  <c r="R20" i="4"/>
  <c r="R14" i="4"/>
  <c r="R25" i="4"/>
  <c r="R12" i="4"/>
  <c r="R22" i="4"/>
  <c r="R27" i="4"/>
  <c r="R24" i="4"/>
  <c r="G11" i="7"/>
  <c r="K11" i="7" s="1"/>
  <c r="R11" i="7"/>
  <c r="O23" i="2"/>
  <c r="P23" i="2" s="1"/>
  <c r="O24" i="2"/>
  <c r="P24" i="2" s="1"/>
  <c r="O25" i="2"/>
  <c r="P25" i="2" s="1"/>
  <c r="O28" i="2"/>
  <c r="P28" i="2" s="1"/>
  <c r="D4" i="4"/>
  <c r="D3" i="4"/>
  <c r="H18" i="4" l="1"/>
  <c r="K18" i="4"/>
  <c r="H17" i="4"/>
  <c r="K17" i="4"/>
  <c r="H15" i="4"/>
  <c r="K15" i="4"/>
  <c r="H30" i="4"/>
  <c r="K30" i="4"/>
  <c r="H14" i="4"/>
  <c r="K14" i="4"/>
  <c r="O14" i="4" s="1"/>
  <c r="H13" i="4"/>
  <c r="K13" i="4"/>
  <c r="O13" i="4" s="1"/>
  <c r="H27" i="4"/>
  <c r="K27" i="4"/>
  <c r="H24" i="4"/>
  <c r="K24" i="4"/>
  <c r="H19" i="4"/>
  <c r="K19" i="4"/>
  <c r="H22" i="4"/>
  <c r="K22" i="4"/>
  <c r="H29" i="4"/>
  <c r="K29" i="4"/>
  <c r="H12" i="4"/>
  <c r="K12" i="4"/>
  <c r="O12" i="4" s="1"/>
  <c r="H28" i="4"/>
  <c r="K28" i="4"/>
  <c r="H26" i="4"/>
  <c r="K26" i="4"/>
  <c r="H25" i="4"/>
  <c r="K25" i="4"/>
  <c r="H16" i="4"/>
  <c r="K16" i="4"/>
  <c r="H23" i="4"/>
  <c r="K23" i="4"/>
  <c r="H20" i="4"/>
  <c r="K20" i="4"/>
  <c r="H21" i="4"/>
  <c r="K21" i="4"/>
  <c r="H11" i="4"/>
  <c r="B28" i="2"/>
  <c r="B21" i="2"/>
  <c r="B13" i="2"/>
  <c r="T13" i="2" s="1"/>
  <c r="B14" i="2"/>
  <c r="T14" i="2" s="1"/>
  <c r="B27" i="2"/>
  <c r="B29" i="2"/>
  <c r="B16" i="2"/>
  <c r="T16" i="2" s="1"/>
  <c r="B30" i="2"/>
  <c r="B18" i="2"/>
  <c r="B12" i="2"/>
  <c r="T12" i="2" s="1"/>
  <c r="A11" i="2"/>
  <c r="B17" i="2"/>
  <c r="B19" i="2"/>
  <c r="B15" i="2"/>
  <c r="T15" i="2" s="1"/>
  <c r="B25" i="2"/>
  <c r="T25" i="2" s="1"/>
  <c r="B23" i="2"/>
  <c r="T23" i="2" s="1"/>
  <c r="B20" i="2"/>
  <c r="B22" i="2"/>
  <c r="B24" i="2"/>
  <c r="T24" i="2" s="1"/>
  <c r="B26" i="2"/>
  <c r="P3" i="4"/>
  <c r="I30" i="2" l="1"/>
  <c r="T30" i="2"/>
  <c r="I29" i="2"/>
  <c r="T29" i="2"/>
  <c r="I19" i="2"/>
  <c r="T19" i="2"/>
  <c r="I27" i="2"/>
  <c r="K27" i="2" s="1"/>
  <c r="L27" i="2" s="1"/>
  <c r="T27" i="2"/>
  <c r="I17" i="2"/>
  <c r="K17" i="2" s="1"/>
  <c r="T17" i="2"/>
  <c r="I21" i="2"/>
  <c r="T21" i="2"/>
  <c r="I26" i="2"/>
  <c r="T26" i="2"/>
  <c r="I22" i="2"/>
  <c r="J22" i="2" s="1"/>
  <c r="T22" i="2"/>
  <c r="I20" i="2"/>
  <c r="J20" i="2" s="1"/>
  <c r="T20" i="2"/>
  <c r="I18" i="2"/>
  <c r="J18" i="2" s="1"/>
  <c r="T18" i="2"/>
  <c r="I28" i="2"/>
  <c r="J28" i="2" s="1"/>
  <c r="T28" i="2"/>
  <c r="I25" i="2"/>
  <c r="J25" i="2" s="1"/>
  <c r="I16" i="2"/>
  <c r="J16" i="2" s="1"/>
  <c r="I23" i="2"/>
  <c r="J23" i="2" s="1"/>
  <c r="I15" i="2"/>
  <c r="J15" i="2" s="1"/>
  <c r="I14" i="2"/>
  <c r="J14" i="2" s="1"/>
  <c r="I24" i="2"/>
  <c r="J24" i="2" s="1"/>
  <c r="I13" i="2"/>
  <c r="J13" i="2" s="1"/>
  <c r="I12" i="2"/>
  <c r="J12" i="2" s="1"/>
  <c r="J30" i="2"/>
  <c r="J29" i="2"/>
  <c r="B11" i="2"/>
  <c r="T11" i="2" s="1"/>
  <c r="K20" i="2"/>
  <c r="K19" i="2"/>
  <c r="J19" i="2"/>
  <c r="K26" i="2"/>
  <c r="L26" i="2" s="1"/>
  <c r="J26" i="2"/>
  <c r="J17" i="2"/>
  <c r="K21" i="2"/>
  <c r="L21" i="2" s="1"/>
  <c r="J21" i="2"/>
  <c r="R3" i="2"/>
  <c r="D4" i="2"/>
  <c r="D3" i="2"/>
  <c r="D4" i="7"/>
  <c r="D3" i="7"/>
  <c r="P3" i="7"/>
  <c r="L17" i="2" l="1"/>
  <c r="O17" i="2"/>
  <c r="P17" i="2" s="1"/>
  <c r="L19" i="2"/>
  <c r="O19" i="2"/>
  <c r="P19" i="2" s="1"/>
  <c r="L20" i="2"/>
  <c r="O20" i="2"/>
  <c r="P20" i="2" s="1"/>
  <c r="J27" i="2"/>
  <c r="K22" i="2"/>
  <c r="L22" i="2" s="1"/>
  <c r="K18" i="2"/>
  <c r="I11" i="2"/>
  <c r="J11" i="2" s="1"/>
  <c r="O17" i="7"/>
  <c r="O18" i="7"/>
  <c r="O19" i="7"/>
  <c r="O20" i="7"/>
  <c r="O21" i="7"/>
  <c r="O22" i="7"/>
  <c r="O23" i="7"/>
  <c r="O24" i="7"/>
  <c r="O25" i="7"/>
  <c r="O26" i="7"/>
  <c r="O27" i="7"/>
  <c r="O28" i="7"/>
  <c r="O29" i="7"/>
  <c r="O30" i="7"/>
  <c r="L18" i="2" l="1"/>
  <c r="O18" i="2"/>
  <c r="P18" i="2" s="1"/>
  <c r="P21" i="7"/>
  <c r="P25" i="4"/>
  <c r="P26" i="4"/>
  <c r="P27" i="4"/>
  <c r="P21" i="4"/>
  <c r="P22" i="4"/>
  <c r="P23" i="4"/>
  <c r="P24" i="4"/>
  <c r="P28" i="4"/>
  <c r="P29" i="4"/>
  <c r="P30" i="4"/>
  <c r="R13" i="2" l="1"/>
  <c r="J30" i="7" l="1"/>
  <c r="J29" i="7"/>
  <c r="J28" i="7"/>
  <c r="J27" i="7"/>
  <c r="J26" i="7"/>
  <c r="J25" i="7"/>
  <c r="J24" i="7"/>
  <c r="J23" i="7"/>
  <c r="J22" i="7"/>
  <c r="J21" i="7"/>
  <c r="J20" i="7"/>
  <c r="J19" i="7"/>
  <c r="J18" i="7"/>
  <c r="J17" i="7"/>
  <c r="J16" i="7"/>
  <c r="J15" i="7"/>
  <c r="J14" i="7"/>
  <c r="J13" i="7"/>
  <c r="J12" i="7"/>
  <c r="J11" i="7"/>
  <c r="H25" i="2"/>
  <c r="H24" i="2"/>
  <c r="H23" i="2"/>
  <c r="H16" i="2"/>
  <c r="H15" i="2"/>
  <c r="H14" i="2"/>
  <c r="H13" i="2"/>
  <c r="H12" i="2"/>
  <c r="P18" i="4" l="1"/>
  <c r="P20" i="4"/>
  <c r="P17" i="4"/>
  <c r="P19" i="4"/>
  <c r="P15" i="4"/>
  <c r="O11" i="7"/>
  <c r="P16" i="4"/>
  <c r="K14" i="2" l="1"/>
  <c r="O14" i="2" s="1"/>
  <c r="P14" i="2" s="1"/>
  <c r="K16" i="2"/>
  <c r="O16" i="2" s="1"/>
  <c r="P16" i="2" s="1"/>
  <c r="K29" i="2"/>
  <c r="K15" i="2"/>
  <c r="O15" i="2" s="1"/>
  <c r="P15" i="2" s="1"/>
  <c r="K23" i="2"/>
  <c r="K12" i="2"/>
  <c r="O12" i="2" s="1"/>
  <c r="K28" i="2"/>
  <c r="K24" i="2"/>
  <c r="K25" i="2"/>
  <c r="O12" i="7"/>
  <c r="O15" i="7"/>
  <c r="O13" i="7"/>
  <c r="O14" i="7"/>
  <c r="O16" i="7"/>
  <c r="L24" i="4"/>
  <c r="L20" i="4"/>
  <c r="K30" i="2"/>
  <c r="P12" i="2" l="1"/>
  <c r="K11" i="2"/>
  <c r="O11" i="2" s="1"/>
  <c r="K13" i="2"/>
  <c r="O13" i="2" s="1"/>
  <c r="P13" i="2" s="1"/>
  <c r="M7" i="7"/>
  <c r="L11" i="4"/>
  <c r="H13" i="7"/>
  <c r="H28" i="7"/>
  <c r="L28" i="7"/>
  <c r="H17" i="7"/>
  <c r="L17" i="7"/>
  <c r="H15" i="7"/>
  <c r="L15" i="7"/>
  <c r="H22" i="7"/>
  <c r="L22" i="7"/>
  <c r="H16" i="7"/>
  <c r="L16" i="7"/>
  <c r="H19" i="7"/>
  <c r="L19" i="7"/>
  <c r="H29" i="7"/>
  <c r="L29" i="7"/>
  <c r="H30" i="7"/>
  <c r="L30" i="7"/>
  <c r="H12" i="7"/>
  <c r="H14" i="7"/>
  <c r="L14" i="7"/>
  <c r="H25" i="7"/>
  <c r="L25" i="7"/>
  <c r="H23" i="7"/>
  <c r="L23" i="7"/>
  <c r="H26" i="7"/>
  <c r="L26" i="7"/>
  <c r="H27" i="7"/>
  <c r="L27" i="7"/>
  <c r="H20" i="7"/>
  <c r="L20" i="7"/>
  <c r="H18" i="7"/>
  <c r="L18" i="7"/>
  <c r="H24" i="7"/>
  <c r="L24" i="7"/>
  <c r="H21" i="7"/>
  <c r="L21" i="7"/>
  <c r="H11" i="7"/>
  <c r="L17" i="4"/>
  <c r="L28" i="4"/>
  <c r="L14" i="4"/>
  <c r="L19" i="4"/>
  <c r="L27" i="4"/>
  <c r="L21" i="4"/>
  <c r="L29" i="4"/>
  <c r="L22" i="4"/>
  <c r="L13" i="4"/>
  <c r="L16" i="4"/>
  <c r="L18" i="4"/>
  <c r="L12" i="4"/>
  <c r="L23" i="4"/>
  <c r="L30" i="4"/>
  <c r="L25" i="4"/>
  <c r="L26" i="4"/>
  <c r="L15" i="4"/>
  <c r="L25" i="2"/>
  <c r="L14" i="2"/>
  <c r="L16" i="2"/>
  <c r="L15" i="2"/>
  <c r="M7" i="2" l="1"/>
  <c r="P11" i="2"/>
  <c r="L13" i="2"/>
  <c r="L12" i="7"/>
  <c r="L13" i="7"/>
  <c r="L11" i="7"/>
  <c r="L30" i="2"/>
  <c r="P24" i="7"/>
  <c r="P23" i="7"/>
  <c r="P20" i="7"/>
  <c r="P26" i="7"/>
  <c r="P25" i="7"/>
  <c r="P15" i="7"/>
  <c r="P14" i="7"/>
  <c r="P17" i="7"/>
  <c r="P28" i="7"/>
  <c r="P16" i="7"/>
  <c r="P19" i="7"/>
  <c r="P27" i="7"/>
  <c r="P18" i="7"/>
  <c r="P30" i="7"/>
  <c r="P22" i="7"/>
  <c r="P29" i="7"/>
  <c r="P11" i="4"/>
  <c r="L11" i="2"/>
  <c r="P12" i="4"/>
  <c r="P13" i="4"/>
  <c r="P14" i="4"/>
  <c r="L29" i="2"/>
  <c r="L23" i="2"/>
  <c r="L24" i="2"/>
  <c r="L28" i="2"/>
  <c r="L12" i="2"/>
  <c r="P13" i="7" l="1"/>
  <c r="P12" i="7"/>
  <c r="P11" i="7"/>
  <c r="M7" i="4"/>
  <c r="P7" i="4" s="1"/>
  <c r="P7" i="7" l="1"/>
</calcChain>
</file>

<file path=xl/sharedStrings.xml><?xml version="1.0" encoding="utf-8"?>
<sst xmlns="http://schemas.openxmlformats.org/spreadsheetml/2006/main" count="386" uniqueCount="199">
  <si>
    <t>事業所名</t>
    <rPh sb="0" eb="3">
      <t>ジギョウショ</t>
    </rPh>
    <rPh sb="3" eb="4">
      <t>メイ</t>
    </rPh>
    <phoneticPr fontId="3"/>
  </si>
  <si>
    <t>年度</t>
    <rPh sb="0" eb="2">
      <t>ネンド</t>
    </rPh>
    <phoneticPr fontId="3"/>
  </si>
  <si>
    <t>サービス種別</t>
    <rPh sb="4" eb="6">
      <t>シュベツ</t>
    </rPh>
    <phoneticPr fontId="3"/>
  </si>
  <si>
    <t>費目</t>
    <rPh sb="0" eb="2">
      <t>ヒモク</t>
    </rPh>
    <phoneticPr fontId="3"/>
  </si>
  <si>
    <t>感染終息日：</t>
    <rPh sb="0" eb="2">
      <t>カンセン</t>
    </rPh>
    <rPh sb="2" eb="5">
      <t>シュウソクビ</t>
    </rPh>
    <phoneticPr fontId="3"/>
  </si>
  <si>
    <t>注文日</t>
    <rPh sb="0" eb="3">
      <t>チュウモンビ</t>
    </rPh>
    <phoneticPr fontId="3"/>
  </si>
  <si>
    <t>納品日</t>
    <rPh sb="0" eb="3">
      <t>ノウヒンビ</t>
    </rPh>
    <phoneticPr fontId="3"/>
  </si>
  <si>
    <t>品目
(区分)</t>
    <rPh sb="0" eb="2">
      <t>ヒンモク</t>
    </rPh>
    <rPh sb="4" eb="6">
      <t>クブン</t>
    </rPh>
    <phoneticPr fontId="3"/>
  </si>
  <si>
    <t>商品名</t>
    <rPh sb="0" eb="3">
      <t>ショウヒンメイ</t>
    </rPh>
    <phoneticPr fontId="3"/>
  </si>
  <si>
    <t>購入先</t>
    <rPh sb="0" eb="3">
      <t>コウニュウサキ</t>
    </rPh>
    <phoneticPr fontId="3"/>
  </si>
  <si>
    <t>数量</t>
    <rPh sb="0" eb="2">
      <t>スウリョウ</t>
    </rPh>
    <phoneticPr fontId="3"/>
  </si>
  <si>
    <t>金額</t>
    <rPh sb="0" eb="2">
      <t>キンガク</t>
    </rPh>
    <phoneticPr fontId="3"/>
  </si>
  <si>
    <r>
      <rPr>
        <b/>
        <sz val="10"/>
        <color theme="1"/>
        <rFont val="游ゴシック"/>
        <family val="3"/>
        <charset val="128"/>
        <scheme val="minor"/>
      </rPr>
      <t xml:space="preserve">領収書等
</t>
    </r>
    <r>
      <rPr>
        <b/>
        <sz val="11"/>
        <color theme="1"/>
        <rFont val="游ゴシック"/>
        <family val="3"/>
        <charset val="128"/>
        <scheme val="minor"/>
      </rPr>
      <t>番号</t>
    </r>
    <phoneticPr fontId="3"/>
  </si>
  <si>
    <t>備考
(品目名等)</t>
    <rPh sb="0" eb="2">
      <t>ビコウ</t>
    </rPh>
    <rPh sb="4" eb="6">
      <t>ヒンモク</t>
    </rPh>
    <rPh sb="6" eb="7">
      <t>メイ</t>
    </rPh>
    <rPh sb="7" eb="8">
      <t>トウ</t>
    </rPh>
    <phoneticPr fontId="3"/>
  </si>
  <si>
    <t>ゴミ袋</t>
    <rPh sb="2" eb="3">
      <t>ブクロ</t>
    </rPh>
    <phoneticPr fontId="3"/>
  </si>
  <si>
    <t>ドライシャンプー</t>
  </si>
  <si>
    <t>フェイスシールド</t>
  </si>
  <si>
    <t>その他①</t>
    <rPh sb="2" eb="3">
      <t>タ</t>
    </rPh>
    <phoneticPr fontId="3"/>
  </si>
  <si>
    <t>平均単価</t>
    <rPh sb="0" eb="2">
      <t>ヘイキン</t>
    </rPh>
    <rPh sb="2" eb="4">
      <t>タンカ</t>
    </rPh>
    <phoneticPr fontId="3"/>
  </si>
  <si>
    <t>単位</t>
    <rPh sb="0" eb="2">
      <t>タンイ</t>
    </rPh>
    <phoneticPr fontId="3"/>
  </si>
  <si>
    <t>商品名</t>
    <phoneticPr fontId="3"/>
  </si>
  <si>
    <t>購入先</t>
    <phoneticPr fontId="3"/>
  </si>
  <si>
    <t>使い捨て清掃用具</t>
    <rPh sb="0" eb="1">
      <t>ツカ</t>
    </rPh>
    <rPh sb="2" eb="3">
      <t>ス</t>
    </rPh>
    <rPh sb="4" eb="8">
      <t>セイソウヨウグ</t>
    </rPh>
    <phoneticPr fontId="3"/>
  </si>
  <si>
    <t>次亜塩素酸ナトリウム製剤</t>
    <rPh sb="0" eb="5">
      <t>ジアエンソサン</t>
    </rPh>
    <rPh sb="10" eb="12">
      <t>セイザイ</t>
    </rPh>
    <phoneticPr fontId="3"/>
  </si>
  <si>
    <t>年度</t>
  </si>
  <si>
    <t>介護老人福祉施設</t>
  </si>
  <si>
    <t>品目
(区分)</t>
    <phoneticPr fontId="3"/>
  </si>
  <si>
    <t>ゴミ処理用ブルーシート</t>
    <rPh sb="2" eb="5">
      <t>ショリヨウ</t>
    </rPh>
    <phoneticPr fontId="3"/>
  </si>
  <si>
    <t>ゴミ処理用テープ</t>
    <rPh sb="2" eb="5">
      <t>ショリヨウ</t>
    </rPh>
    <phoneticPr fontId="3"/>
  </si>
  <si>
    <t>通所介護事業所（通常規模型）</t>
  </si>
  <si>
    <t>R5</t>
    <phoneticPr fontId="3"/>
  </si>
  <si>
    <t>通所介護事業所（大規模型（Ⅰ））</t>
  </si>
  <si>
    <t>R4</t>
    <phoneticPr fontId="3"/>
  </si>
  <si>
    <t>マスク</t>
    <phoneticPr fontId="3"/>
  </si>
  <si>
    <t>通所介護事業所（大規模型（Ⅱ））</t>
  </si>
  <si>
    <t>ガウン</t>
    <phoneticPr fontId="3"/>
  </si>
  <si>
    <t>地域密着型通所介護事業所(療養通所介護事業所を含む)</t>
  </si>
  <si>
    <t>手袋・グローブ</t>
    <rPh sb="0" eb="2">
      <t>テブクロ</t>
    </rPh>
    <phoneticPr fontId="3"/>
  </si>
  <si>
    <t>認知症対応型通所介護事業所</t>
  </si>
  <si>
    <t>通所リハビリテーション事業所（通常規模型）</t>
  </si>
  <si>
    <t>ヘアキャップ</t>
    <phoneticPr fontId="3"/>
  </si>
  <si>
    <t>その他②</t>
    <rPh sb="2" eb="3">
      <t>タ</t>
    </rPh>
    <phoneticPr fontId="3"/>
  </si>
  <si>
    <t>通所リハビリテーション事業所（大規模型（Ⅰ））</t>
  </si>
  <si>
    <t>シューズカバー</t>
    <phoneticPr fontId="3"/>
  </si>
  <si>
    <t>アルコール消毒液</t>
    <rPh sb="5" eb="7">
      <t>ショウドク</t>
    </rPh>
    <rPh sb="7" eb="8">
      <t>エキ</t>
    </rPh>
    <phoneticPr fontId="3"/>
  </si>
  <si>
    <t>その他③</t>
    <rPh sb="2" eb="3">
      <t>タ</t>
    </rPh>
    <phoneticPr fontId="3"/>
  </si>
  <si>
    <t>通所リハビリテーション事業所（大規模型（Ⅱ））</t>
  </si>
  <si>
    <t>短期入所生活介護事業所（空床型を除く）</t>
    <rPh sb="12" eb="15">
      <t>クウショウガタ</t>
    </rPh>
    <rPh sb="16" eb="17">
      <t>ノゾ</t>
    </rPh>
    <phoneticPr fontId="1"/>
  </si>
  <si>
    <t>ハンドソープ</t>
  </si>
  <si>
    <t>ゴミ箱（終息後廃棄）</t>
    <rPh sb="2" eb="3">
      <t>バコ</t>
    </rPh>
    <rPh sb="4" eb="7">
      <t>シュウソクゴ</t>
    </rPh>
    <rPh sb="7" eb="9">
      <t>ハイキ</t>
    </rPh>
    <phoneticPr fontId="3"/>
  </si>
  <si>
    <t>短期入所療養介護事業所（空床型を除く）</t>
    <rPh sb="12" eb="15">
      <t>クウショウガタ</t>
    </rPh>
    <rPh sb="16" eb="17">
      <t>ノゾ</t>
    </rPh>
    <phoneticPr fontId="1"/>
  </si>
  <si>
    <t>からだふき</t>
    <phoneticPr fontId="3"/>
  </si>
  <si>
    <t>訪問介護事業所</t>
  </si>
  <si>
    <t>おしりふき</t>
    <phoneticPr fontId="3"/>
  </si>
  <si>
    <t>訪問入浴介護事業所</t>
  </si>
  <si>
    <t>アルコール消毒液</t>
    <rPh sb="5" eb="8">
      <t>ショウドクエキ</t>
    </rPh>
    <phoneticPr fontId="3"/>
  </si>
  <si>
    <t>訪問看護事業所</t>
  </si>
  <si>
    <t>エプロン</t>
    <phoneticPr fontId="3"/>
  </si>
  <si>
    <t>訪問リハビリテーション事業所</t>
  </si>
  <si>
    <t>使い捨て食器（容器）</t>
    <rPh sb="0" eb="1">
      <t>ツカ</t>
    </rPh>
    <rPh sb="2" eb="3">
      <t>ス</t>
    </rPh>
    <rPh sb="4" eb="6">
      <t>ショッキ</t>
    </rPh>
    <rPh sb="7" eb="9">
      <t>ヨウキ</t>
    </rPh>
    <phoneticPr fontId="3"/>
  </si>
  <si>
    <t>定期巡回・随時対応型訪問介護看護事業所</t>
  </si>
  <si>
    <t>夜間対応型訪問介護事業所</t>
  </si>
  <si>
    <t>居宅介護支援事業所</t>
  </si>
  <si>
    <t>福祉用具貸与事業所</t>
  </si>
  <si>
    <t>居宅療養管理指導事業所</t>
  </si>
  <si>
    <t>小規模多機能型居宅介護事業所</t>
  </si>
  <si>
    <t>看護小規模多機能型居宅介護事業所</t>
  </si>
  <si>
    <t>地域密着型介護老人福祉施設</t>
  </si>
  <si>
    <t>介護老人保健施設</t>
  </si>
  <si>
    <t>介護医療院</t>
  </si>
  <si>
    <t>介護療養型医療施設</t>
  </si>
  <si>
    <t>認知症対応型共同生活介護事業所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</si>
  <si>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</si>
  <si>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</si>
  <si>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</si>
  <si>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</si>
  <si>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</si>
  <si>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</si>
  <si>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</si>
  <si>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</si>
  <si>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衛生用品購入</t>
  </si>
  <si>
    <t>数量</t>
    <rPh sb="0" eb="2">
      <t>スウリョウ</t>
    </rPh>
    <phoneticPr fontId="3"/>
  </si>
  <si>
    <t>金額</t>
    <rPh sb="0" eb="2">
      <t>キンガク</t>
    </rPh>
    <phoneticPr fontId="3"/>
  </si>
  <si>
    <t>（チェック表2-1）</t>
    <rPh sb="5" eb="6">
      <t>ヒョウ</t>
    </rPh>
    <phoneticPr fontId="3"/>
  </si>
  <si>
    <t>数量</t>
    <rPh sb="0" eb="2">
      <t>スウリョウ</t>
    </rPh>
    <phoneticPr fontId="3"/>
  </si>
  <si>
    <t>金額</t>
    <rPh sb="0" eb="2">
      <t>キンガク</t>
    </rPh>
    <phoneticPr fontId="3"/>
  </si>
  <si>
    <t>左記の購入量のうち
感染期間内の使用量</t>
    <rPh sb="0" eb="2">
      <t>サキ</t>
    </rPh>
    <rPh sb="3" eb="6">
      <t>コウニュウリョウ</t>
    </rPh>
    <rPh sb="10" eb="12">
      <t>カンセン</t>
    </rPh>
    <rPh sb="12" eb="14">
      <t>キカン</t>
    </rPh>
    <rPh sb="14" eb="15">
      <t>ナイ</t>
    </rPh>
    <rPh sb="16" eb="19">
      <t>シヨウリョウ</t>
    </rPh>
    <phoneticPr fontId="3"/>
  </si>
  <si>
    <t>備考</t>
    <rPh sb="0" eb="2">
      <t>ビコウ</t>
    </rPh>
    <phoneticPr fontId="3"/>
  </si>
  <si>
    <t>計上した物品の支払はすべて完了している</t>
    <rPh sb="0" eb="2">
      <t>ケイジョウ</t>
    </rPh>
    <rPh sb="4" eb="6">
      <t>ブッピン</t>
    </rPh>
    <rPh sb="7" eb="9">
      <t>シハライ</t>
    </rPh>
    <rPh sb="13" eb="15">
      <t>カンリョウ</t>
    </rPh>
    <phoneticPr fontId="3"/>
  </si>
  <si>
    <t>確認項目</t>
    <rPh sb="0" eb="4">
      <t>カクニンコウモク</t>
    </rPh>
    <phoneticPr fontId="3"/>
  </si>
  <si>
    <t>（チェック表2-3）</t>
    <rPh sb="5" eb="6">
      <t>ヒョウ</t>
    </rPh>
    <phoneticPr fontId="3"/>
  </si>
  <si>
    <t>（チェック表2-4）</t>
    <rPh sb="5" eb="6">
      <t>ヒョウ</t>
    </rPh>
    <phoneticPr fontId="3"/>
  </si>
  <si>
    <t>補助対象額</t>
    <rPh sb="0" eb="2">
      <t>ホジョ</t>
    </rPh>
    <rPh sb="2" eb="4">
      <t>タイショウ</t>
    </rPh>
    <rPh sb="4" eb="5">
      <t>ガク</t>
    </rPh>
    <phoneticPr fontId="3"/>
  </si>
  <si>
    <t>（チェック表2-2）</t>
    <phoneticPr fontId="3"/>
  </si>
  <si>
    <t>（チェック表2-4）</t>
    <phoneticPr fontId="3"/>
  </si>
  <si>
    <t>金額</t>
    <rPh sb="0" eb="2">
      <t>キンガク</t>
    </rPh>
    <phoneticPr fontId="3"/>
  </si>
  <si>
    <t>数量</t>
    <rPh sb="0" eb="2">
      <t>スウリョウ</t>
    </rPh>
    <phoneticPr fontId="3"/>
  </si>
  <si>
    <t>※単位を揃えて数量を記載すること</t>
    <rPh sb="1" eb="3">
      <t>タンイ</t>
    </rPh>
    <rPh sb="4" eb="5">
      <t>ソロ</t>
    </rPh>
    <rPh sb="7" eb="9">
      <t>スウリョウ</t>
    </rPh>
    <rPh sb="10" eb="12">
      <t>キサイ</t>
    </rPh>
    <phoneticPr fontId="3"/>
  </si>
  <si>
    <t>（チェック表2-5）</t>
    <rPh sb="5" eb="6">
      <t>ヒョウ</t>
    </rPh>
    <phoneticPr fontId="3"/>
  </si>
  <si>
    <t>（チェック表2-6）</t>
    <phoneticPr fontId="3"/>
  </si>
  <si>
    <t>【該当する方を選択】</t>
    <rPh sb="1" eb="3">
      <t>ガイトウ</t>
    </rPh>
    <rPh sb="5" eb="6">
      <t>ホウ</t>
    </rPh>
    <rPh sb="7" eb="9">
      <t>センタク</t>
    </rPh>
    <phoneticPr fontId="3"/>
  </si>
  <si>
    <t>最終支払日</t>
    <rPh sb="0" eb="2">
      <t>サイシュウ</t>
    </rPh>
    <rPh sb="2" eb="5">
      <t>シハライビ</t>
    </rPh>
    <phoneticPr fontId="3"/>
  </si>
  <si>
    <t>茨城県</t>
    <rPh sb="0" eb="3">
      <t>イバラキケン</t>
    </rPh>
    <phoneticPr fontId="5"/>
  </si>
  <si>
    <t>感染発生日：</t>
    <rPh sb="0" eb="2">
      <t>カンセン</t>
    </rPh>
    <rPh sb="2" eb="5">
      <t>ハッセイビ</t>
    </rPh>
    <phoneticPr fontId="3"/>
  </si>
  <si>
    <t>衛生用品購入</t>
    <rPh sb="0" eb="2">
      <t>エイセイ</t>
    </rPh>
    <rPh sb="2" eb="4">
      <t>ヨウヒン</t>
    </rPh>
    <rPh sb="4" eb="6">
      <t>コウニュウ</t>
    </rPh>
    <phoneticPr fontId="5"/>
  </si>
  <si>
    <t>消毒・除菌シート</t>
    <rPh sb="0" eb="2">
      <t>ショウドク</t>
    </rPh>
    <rPh sb="3" eb="5">
      <t>ジョキン</t>
    </rPh>
    <phoneticPr fontId="3"/>
  </si>
  <si>
    <t>ゴーグル</t>
    <phoneticPr fontId="3"/>
  </si>
  <si>
    <t>※【衛生用品】補助対象額整理表（チェック表2-2）も作成してください</t>
    <rPh sb="2" eb="4">
      <t>エイセイ</t>
    </rPh>
    <rPh sb="4" eb="6">
      <t>ヨウヒン</t>
    </rPh>
    <rPh sb="7" eb="9">
      <t>ホジョ</t>
    </rPh>
    <rPh sb="9" eb="11">
      <t>タイショウ</t>
    </rPh>
    <rPh sb="11" eb="12">
      <t>ガク</t>
    </rPh>
    <rPh sb="12" eb="14">
      <t>セイリ</t>
    </rPh>
    <rPh sb="14" eb="15">
      <t>ヒョウ</t>
    </rPh>
    <rPh sb="20" eb="21">
      <t>ヒョウ</t>
    </rPh>
    <rPh sb="26" eb="28">
      <t>サクセイ</t>
    </rPh>
    <phoneticPr fontId="3"/>
  </si>
  <si>
    <t>※【消毒・清掃】補助対象額整理表（チェック表2-4）も作成してください</t>
    <rPh sb="2" eb="4">
      <t>ショウドク</t>
    </rPh>
    <rPh sb="5" eb="7">
      <t>セイソウ</t>
    </rPh>
    <rPh sb="8" eb="10">
      <t>ホジョ</t>
    </rPh>
    <rPh sb="10" eb="12">
      <t>タイショウ</t>
    </rPh>
    <rPh sb="12" eb="13">
      <t>ガク</t>
    </rPh>
    <rPh sb="13" eb="15">
      <t>セイリ</t>
    </rPh>
    <rPh sb="15" eb="16">
      <t>ヒョウ</t>
    </rPh>
    <rPh sb="21" eb="22">
      <t>ヒョウ</t>
    </rPh>
    <rPh sb="27" eb="29">
      <t>サクセイ</t>
    </rPh>
    <phoneticPr fontId="3"/>
  </si>
  <si>
    <t>※【廃棄物処理】補助対象額整理表（チェック表2-6）も作成してください</t>
    <rPh sb="2" eb="5">
      <t>ハイキブツ</t>
    </rPh>
    <rPh sb="5" eb="7">
      <t>ショリ</t>
    </rPh>
    <rPh sb="8" eb="10">
      <t>ホジョ</t>
    </rPh>
    <rPh sb="10" eb="12">
      <t>タイショウ</t>
    </rPh>
    <rPh sb="12" eb="13">
      <t>ガク</t>
    </rPh>
    <rPh sb="13" eb="15">
      <t>セイリ</t>
    </rPh>
    <rPh sb="15" eb="16">
      <t>ヒョウ</t>
    </rPh>
    <rPh sb="21" eb="22">
      <t>ヒョウ</t>
    </rPh>
    <rPh sb="27" eb="29">
      <t>サクセイ</t>
    </rPh>
    <phoneticPr fontId="3"/>
  </si>
  <si>
    <t>消毒・清掃</t>
    <rPh sb="0" eb="2">
      <t>ショウドク</t>
    </rPh>
    <rPh sb="3" eb="5">
      <t>セイソウ</t>
    </rPh>
    <phoneticPr fontId="3"/>
  </si>
  <si>
    <t>消毒・清掃</t>
    <phoneticPr fontId="3"/>
  </si>
  <si>
    <t>感染性廃棄物処理</t>
    <rPh sb="0" eb="3">
      <t>カンセンセイ</t>
    </rPh>
    <rPh sb="3" eb="6">
      <t>ハイキブツ</t>
    </rPh>
    <rPh sb="6" eb="8">
      <t>ショリ</t>
    </rPh>
    <phoneticPr fontId="3"/>
  </si>
  <si>
    <t>感染性廃棄物処理</t>
    <phoneticPr fontId="3"/>
  </si>
  <si>
    <t>計上した金額が、税込価格又は税抜価格で統一されている</t>
    <rPh sb="0" eb="2">
      <t>ケイジョウ</t>
    </rPh>
    <rPh sb="4" eb="6">
      <t>キンガク</t>
    </rPh>
    <rPh sb="8" eb="10">
      <t>ゼイコ</t>
    </rPh>
    <rPh sb="10" eb="12">
      <t>カカク</t>
    </rPh>
    <rPh sb="12" eb="13">
      <t>マタ</t>
    </rPh>
    <rPh sb="14" eb="16">
      <t>ゼイヌ</t>
    </rPh>
    <rPh sb="16" eb="18">
      <t>カカク</t>
    </rPh>
    <rPh sb="19" eb="21">
      <t>トウイツ</t>
    </rPh>
    <phoneticPr fontId="3"/>
  </si>
  <si>
    <t>計上した金額が、税込価格または税抜価格で統一されている</t>
    <rPh sb="0" eb="2">
      <t>ケイジョウ</t>
    </rPh>
    <rPh sb="4" eb="6">
      <t>キンガク</t>
    </rPh>
    <rPh sb="8" eb="10">
      <t>ゼイコ</t>
    </rPh>
    <rPh sb="10" eb="12">
      <t>カカク</t>
    </rPh>
    <rPh sb="15" eb="17">
      <t>ゼイヌ</t>
    </rPh>
    <rPh sb="17" eb="19">
      <t>カカク</t>
    </rPh>
    <rPh sb="20" eb="22">
      <t>トウイツ</t>
    </rPh>
    <phoneticPr fontId="3"/>
  </si>
  <si>
    <t>１　チェックリスト</t>
    <phoneticPr fontId="3"/>
  </si>
  <si>
    <t>２　一覧表</t>
    <rPh sb="2" eb="5">
      <t>イチランヒョウ</t>
    </rPh>
    <phoneticPr fontId="3"/>
  </si>
  <si>
    <t>１　チェックリスト</t>
    <phoneticPr fontId="3"/>
  </si>
  <si>
    <t>２　一覧表</t>
    <rPh sb="2" eb="5">
      <t>イチランヒョウ</t>
    </rPh>
    <phoneticPr fontId="3"/>
  </si>
  <si>
    <t>税込</t>
    <phoneticPr fontId="3"/>
  </si>
  <si>
    <t>税抜</t>
    <phoneticPr fontId="3"/>
  </si>
  <si>
    <t>在庫の不足見込み量</t>
    <rPh sb="0" eb="2">
      <t>ザイコ</t>
    </rPh>
    <rPh sb="3" eb="7">
      <t>フソクミコ</t>
    </rPh>
    <rPh sb="8" eb="9">
      <t>リョウ</t>
    </rPh>
    <phoneticPr fontId="3"/>
  </si>
  <si>
    <t>※単位を揃えて数量を記載すること</t>
    <phoneticPr fontId="3"/>
  </si>
  <si>
    <t>円</t>
    <rPh sb="0" eb="1">
      <t>エン</t>
    </rPh>
    <phoneticPr fontId="3"/>
  </si>
  <si>
    <t>助成対象区分(ア)へ計上</t>
    <phoneticPr fontId="3"/>
  </si>
  <si>
    <t>助成対象区分(ア)へ計上</t>
    <phoneticPr fontId="3"/>
  </si>
  <si>
    <t>助成対象区分(ア)へ計上</t>
    <rPh sb="0" eb="2">
      <t>ジョセイ</t>
    </rPh>
    <rPh sb="2" eb="4">
      <t>タイショウ</t>
    </rPh>
    <rPh sb="4" eb="6">
      <t>クブン</t>
    </rPh>
    <rPh sb="10" eb="12">
      <t>ケイジョウ</t>
    </rPh>
    <phoneticPr fontId="3"/>
  </si>
  <si>
    <t>ペーパータオル</t>
    <phoneticPr fontId="3"/>
  </si>
  <si>
    <t>その他④</t>
    <rPh sb="2" eb="3">
      <t>タ</t>
    </rPh>
    <phoneticPr fontId="3"/>
  </si>
  <si>
    <t>その他⑤</t>
    <rPh sb="2" eb="3">
      <t>タ</t>
    </rPh>
    <phoneticPr fontId="3"/>
  </si>
  <si>
    <t>その他⑥</t>
    <rPh sb="2" eb="3">
      <t>タ</t>
    </rPh>
    <phoneticPr fontId="3"/>
  </si>
  <si>
    <t>その他⑦</t>
    <rPh sb="2" eb="3">
      <t>タ</t>
    </rPh>
    <phoneticPr fontId="3"/>
  </si>
  <si>
    <t>その他⑧</t>
    <rPh sb="2" eb="3">
      <t>タ</t>
    </rPh>
    <phoneticPr fontId="3"/>
  </si>
  <si>
    <t>その他⑨</t>
    <rPh sb="2" eb="3">
      <t>タ</t>
    </rPh>
    <phoneticPr fontId="3"/>
  </si>
  <si>
    <t>その他⑩</t>
    <rPh sb="2" eb="3">
      <t>タ</t>
    </rPh>
    <phoneticPr fontId="3"/>
  </si>
  <si>
    <t>　　　　　　　　　　購入物品一覧表（衛生用品）</t>
    <rPh sb="10" eb="12">
      <t>コウニュウ</t>
    </rPh>
    <rPh sb="12" eb="14">
      <t>ブッピン</t>
    </rPh>
    <rPh sb="14" eb="17">
      <t>イチランヒョウ</t>
    </rPh>
    <rPh sb="18" eb="22">
      <t>エイセイヨウヒン</t>
    </rPh>
    <phoneticPr fontId="3"/>
  </si>
  <si>
    <t>　　　　　　　　　　　購入物品補助対象額整理表（衛生用品）</t>
    <phoneticPr fontId="3"/>
  </si>
  <si>
    <t>　　　　　　　　　　物品購入等一覧表（消毒・清掃用品）</t>
    <rPh sb="10" eb="15">
      <t>ブッピンコウニュウトウ</t>
    </rPh>
    <rPh sb="15" eb="18">
      <t>イチランヒョウ</t>
    </rPh>
    <rPh sb="19" eb="21">
      <t>ショウドク</t>
    </rPh>
    <rPh sb="22" eb="26">
      <t>セイソウヨウヒン</t>
    </rPh>
    <phoneticPr fontId="3"/>
  </si>
  <si>
    <t>　　　　　　　　　　　　　　購入物品補助対象額整理表（消毒・清掃用品）</t>
    <phoneticPr fontId="3"/>
  </si>
  <si>
    <t>　　　　　　　　　物品購入等一覧表（感染性廃棄物処理用品）</t>
    <rPh sb="9" eb="14">
      <t>ブッピンコウニュウトウ</t>
    </rPh>
    <rPh sb="14" eb="17">
      <t>イチランヒョウ</t>
    </rPh>
    <rPh sb="18" eb="21">
      <t>カンセンセイ</t>
    </rPh>
    <rPh sb="21" eb="24">
      <t>ハイキブツ</t>
    </rPh>
    <rPh sb="24" eb="28">
      <t>ショリヨウヒン</t>
    </rPh>
    <phoneticPr fontId="3"/>
  </si>
  <si>
    <t>　　　　　　　　　物品購入使用量一覧表（感染性廃棄物処理用品）</t>
    <phoneticPr fontId="3"/>
  </si>
  <si>
    <t>「その他」の品名</t>
    <rPh sb="3" eb="4">
      <t>タ</t>
    </rPh>
    <rPh sb="6" eb="8">
      <t>ヒンメイ</t>
    </rPh>
    <phoneticPr fontId="3"/>
  </si>
  <si>
    <t>「その他」の品名</t>
    <phoneticPr fontId="3"/>
  </si>
  <si>
    <t>品名
（区分）</t>
    <rPh sb="0" eb="2">
      <t>ヒンメイ</t>
    </rPh>
    <rPh sb="4" eb="6">
      <t>クブン</t>
    </rPh>
    <phoneticPr fontId="3"/>
  </si>
  <si>
    <t>使い捨て食器（箸・スプーン等）</t>
    <rPh sb="0" eb="1">
      <t>ツカ</t>
    </rPh>
    <rPh sb="2" eb="3">
      <t>ス</t>
    </rPh>
    <rPh sb="4" eb="6">
      <t>ショッキ</t>
    </rPh>
    <rPh sb="7" eb="8">
      <t>ハシ</t>
    </rPh>
    <rPh sb="13" eb="14">
      <t>トウ</t>
    </rPh>
    <phoneticPr fontId="3"/>
  </si>
  <si>
    <t>単位</t>
    <rPh sb="0" eb="2">
      <t>タンイ</t>
    </rPh>
    <phoneticPr fontId="3"/>
  </si>
  <si>
    <t>左記の購入量の
うちの使用量</t>
    <rPh sb="0" eb="2">
      <t>サキ</t>
    </rPh>
    <rPh sb="3" eb="5">
      <t>コウニュウ</t>
    </rPh>
    <rPh sb="5" eb="6">
      <t>リョウ</t>
    </rPh>
    <rPh sb="11" eb="14">
      <t>シヨウリョウ</t>
    </rPh>
    <phoneticPr fontId="3"/>
  </si>
  <si>
    <t>左記の購入量の
うちの使用量</t>
    <phoneticPr fontId="3"/>
  </si>
  <si>
    <t>補助対象</t>
    <rPh sb="0" eb="2">
      <t>ホジョ</t>
    </rPh>
    <rPh sb="2" eb="4">
      <t>タイショウ</t>
    </rPh>
    <phoneticPr fontId="3"/>
  </si>
  <si>
    <t>数量</t>
    <rPh sb="0" eb="2">
      <t>スウリョウ</t>
    </rPh>
    <phoneticPr fontId="3"/>
  </si>
  <si>
    <t>購入分</t>
    <rPh sb="0" eb="2">
      <t>コウニュウ</t>
    </rPh>
    <rPh sb="2" eb="3">
      <t>ブン</t>
    </rPh>
    <phoneticPr fontId="3"/>
  </si>
  <si>
    <t>特別養護老人ホーム　長寿</t>
  </si>
  <si>
    <t>R5</t>
  </si>
  <si>
    <t>税込</t>
  </si>
  <si>
    <t>サージカルグローブ</t>
  </si>
  <si>
    <t>〇〇商店</t>
    <rPh sb="2" eb="4">
      <t>ショウテン</t>
    </rPh>
    <phoneticPr fontId="3"/>
  </si>
  <si>
    <t>箱</t>
    <rPh sb="0" eb="1">
      <t>ハコ</t>
    </rPh>
    <phoneticPr fontId="3"/>
  </si>
  <si>
    <t>アルコールスプレー</t>
  </si>
  <si>
    <t>△△メディカル</t>
  </si>
  <si>
    <t>本</t>
    <rPh sb="0" eb="1">
      <t>ホン</t>
    </rPh>
    <phoneticPr fontId="3"/>
  </si>
  <si>
    <t>おしりふき</t>
  </si>
  <si>
    <t>ホームセンター○○</t>
  </si>
  <si>
    <t>個</t>
    <rPh sb="0" eb="1">
      <t>コ</t>
    </rPh>
    <phoneticPr fontId="3"/>
  </si>
  <si>
    <t>ガウン</t>
  </si>
  <si>
    <t>プラスチックガウン</t>
  </si>
  <si>
    <t>ケース</t>
  </si>
  <si>
    <t>マスク</t>
  </si>
  <si>
    <t>割箸</t>
    <rPh sb="0" eb="2">
      <t>ワリバシ</t>
    </rPh>
    <phoneticPr fontId="3"/>
  </si>
  <si>
    <t>袋</t>
    <rPh sb="0" eb="1">
      <t>フクロ</t>
    </rPh>
    <phoneticPr fontId="3"/>
  </si>
  <si>
    <t>おしぼり</t>
  </si>
  <si>
    <t>清拭クロスの代替として</t>
    <rPh sb="0" eb="2">
      <t>セイシキ</t>
    </rPh>
    <rPh sb="6" eb="8">
      <t>ダイタイ</t>
    </rPh>
    <phoneticPr fontId="3"/>
  </si>
  <si>
    <t>ディスポ食器</t>
    <rPh sb="4" eb="6">
      <t>ショッキ</t>
    </rPh>
    <phoneticPr fontId="3"/>
  </si>
  <si>
    <t>ゴーグル</t>
  </si>
  <si>
    <t>花粉症メガネ</t>
  </si>
  <si>
    <t>ゴーグルの代替として</t>
    <rPh sb="5" eb="7">
      <t>ダイタイ</t>
    </rPh>
    <phoneticPr fontId="3"/>
  </si>
  <si>
    <t>プラスチックグローブ</t>
  </si>
  <si>
    <t>アルコール消毒液（5本入）</t>
    <rPh sb="5" eb="8">
      <t>ショウドクエキ</t>
    </rPh>
    <rPh sb="10" eb="11">
      <t>ホン</t>
    </rPh>
    <rPh sb="11" eb="12">
      <t>イ</t>
    </rPh>
    <phoneticPr fontId="3"/>
  </si>
  <si>
    <t>（株）○○</t>
    <rPh sb="0" eb="3">
      <t>カブ</t>
    </rPh>
    <phoneticPr fontId="3"/>
  </si>
  <si>
    <t>入荷待ちにより納品遅れ</t>
    <rPh sb="0" eb="3">
      <t>ニュウカマ</t>
    </rPh>
    <rPh sb="7" eb="10">
      <t>ノウヒンオク</t>
    </rPh>
    <phoneticPr fontId="3"/>
  </si>
  <si>
    <t>手指消毒液</t>
    <rPh sb="0" eb="2">
      <t>テユビ</t>
    </rPh>
    <rPh sb="2" eb="5">
      <t>ショウドクエキ</t>
    </rPh>
    <phoneticPr fontId="3"/>
  </si>
  <si>
    <t>おしぼり</t>
    <phoneticPr fontId="3"/>
  </si>
  <si>
    <t>雑巾</t>
    <rPh sb="0" eb="2">
      <t>ゾウキン</t>
    </rPh>
    <phoneticPr fontId="3"/>
  </si>
  <si>
    <t>〇〇ホームセンター</t>
  </si>
  <si>
    <t>感染終息後廃棄</t>
    <rPh sb="0" eb="2">
      <t>カンセン</t>
    </rPh>
    <rPh sb="2" eb="5">
      <t>シュウソクゴ</t>
    </rPh>
    <rPh sb="5" eb="7">
      <t>ハイキ</t>
    </rPh>
    <phoneticPr fontId="3"/>
  </si>
  <si>
    <t>モップ</t>
  </si>
  <si>
    <t>清掃シート</t>
    <rPh sb="0" eb="2">
      <t>セイソウ</t>
    </rPh>
    <phoneticPr fontId="3"/>
  </si>
  <si>
    <t>消毒液</t>
    <rPh sb="0" eb="3">
      <t>ショウドクエキ</t>
    </rPh>
    <phoneticPr fontId="3"/>
  </si>
  <si>
    <t>枚</t>
    <rPh sb="0" eb="1">
      <t>マイ</t>
    </rPh>
    <phoneticPr fontId="3"/>
  </si>
  <si>
    <t>ホームセンター〇〇</t>
  </si>
  <si>
    <t>ブルーシート</t>
  </si>
  <si>
    <t>テープ</t>
  </si>
  <si>
    <t>枚</t>
  </si>
  <si>
    <t>個</t>
  </si>
  <si>
    <t>衛生用品　補助対象額：</t>
    <rPh sb="0" eb="4">
      <t>エイセイヨウヒン</t>
    </rPh>
    <rPh sb="5" eb="9">
      <t>ホジョタイショウ</t>
    </rPh>
    <rPh sb="9" eb="10">
      <t>ガク</t>
    </rPh>
    <phoneticPr fontId="3"/>
  </si>
  <si>
    <t>消毒・清掃　補助対象額：</t>
    <rPh sb="0" eb="2">
      <t>ショウドク</t>
    </rPh>
    <rPh sb="3" eb="5">
      <t>セイソウ</t>
    </rPh>
    <rPh sb="6" eb="8">
      <t>ホジョ</t>
    </rPh>
    <rPh sb="8" eb="10">
      <t>タイショウ</t>
    </rPh>
    <rPh sb="10" eb="11">
      <t>ガク</t>
    </rPh>
    <phoneticPr fontId="3"/>
  </si>
  <si>
    <t>感染性廃棄物処理　補助対象額：</t>
    <rPh sb="0" eb="2">
      <t>カンセン</t>
    </rPh>
    <rPh sb="2" eb="3">
      <t>セイ</t>
    </rPh>
    <rPh sb="3" eb="6">
      <t>ハイキブツ</t>
    </rPh>
    <rPh sb="6" eb="8">
      <t>ショリ</t>
    </rPh>
    <rPh sb="9" eb="13">
      <t>ホジョタイショウ</t>
    </rPh>
    <rPh sb="13" eb="14">
      <t>ガク</t>
    </rPh>
    <phoneticPr fontId="3"/>
  </si>
  <si>
    <t>更新日：R5.10.26</t>
    <rPh sb="0" eb="3">
      <t>コウシンビ</t>
    </rPh>
    <phoneticPr fontId="3"/>
  </si>
  <si>
    <t>更新日：R5.10.26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</si>
</sst>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quot;¥&quot;\-#,##0"/>
    <numFmt numFmtId="176" formatCode="[$-411]ggge&quot;年&quot;m&quot;月&quot;d&quot;日&quot;;@"/>
    <numFmt numFmtId="177" formatCode="m&quot;月&quot;d&quot;日&quot;;@"/>
    <numFmt numFmtId="178" formatCode="#,##0_ "/>
    <numFmt numFmtId="179" formatCode="#"/>
    <numFmt numFmtId="180" formatCode="#.0"/>
    <numFmt numFmtId="181" formatCode="#,###"/>
    <numFmt numFmtId="182" formatCode="#0.00"/>
    <numFmt numFmtId="183" formatCode="#0.0"/>
    <numFmt numFmtId="184" formatCode="##,##0.0"/>
    <numFmt numFmtId="185" formatCode="0_);[Red]\(0\)"/>
  </numFmts>
  <fonts count="20" x14ac:knownFonts="1">
    <font>
      <sz val="11"/>
      <color theme="1"/>
      <name val="游ゴシック"/>
      <family val="2"/>
      <scheme val="minor"/>
    </font>
    <font>
      <sz val="11"/>
      <color theme="1"/>
      <name val="游ゴシック"/>
      <family val="2"/>
      <scheme val="minor"/>
    </font>
    <font>
      <b/>
      <sz val="12"/>
      <color theme="1"/>
      <name val="游ゴシック"/>
      <family val="3"/>
      <charset val="128"/>
      <scheme val="minor"/>
    </font>
    <font>
      <sz val="6"/>
      <name val="游ゴシック"/>
      <family val="3"/>
      <charset val="128"/>
      <scheme val="minor"/>
    </font>
    <font>
      <sz val="11"/>
      <name val="游ゴシック"/>
      <family val="2"/>
      <scheme val="minor"/>
    </font>
    <font>
      <sz val="6"/>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b/>
      <sz val="12"/>
      <color rgb="FFFF0000"/>
      <name val="游ゴシック"/>
      <family val="3"/>
      <charset val="128"/>
      <scheme val="minor"/>
    </font>
    <font>
      <sz val="9"/>
      <color theme="1"/>
      <name val="メイリオ"/>
      <family val="3"/>
      <charset val="128"/>
    </font>
    <font>
      <sz val="11"/>
      <name val="游ゴシック"/>
      <family val="3"/>
      <charset val="128"/>
      <scheme val="minor"/>
    </font>
    <font>
      <sz val="10"/>
      <color theme="1"/>
      <name val="游ゴシック"/>
      <family val="2"/>
      <scheme val="minor"/>
    </font>
    <font>
      <b/>
      <sz val="11"/>
      <name val="游ゴシック"/>
      <family val="3"/>
      <charset val="128"/>
      <scheme val="minor"/>
    </font>
    <font>
      <b/>
      <sz val="14"/>
      <color theme="0"/>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
      <b/>
      <sz val="12"/>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4" tint="-0.249977111117893"/>
        <bgColor indexed="64"/>
      </patternFill>
    </fill>
  </fills>
  <borders count="103">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hair">
        <color indexed="64"/>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
      <left/>
      <right style="thin">
        <color indexed="64"/>
      </right>
      <top/>
      <bottom/>
      <diagonal/>
    </border>
    <border>
      <left style="hair">
        <color indexed="64"/>
      </left>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auto="1"/>
      </top>
      <bottom style="medium">
        <color indexed="64"/>
      </bottom>
      <diagonal/>
    </border>
    <border>
      <left/>
      <right style="thick">
        <color indexed="64"/>
      </right>
      <top style="thin">
        <color auto="1"/>
      </top>
      <bottom style="medium">
        <color indexed="64"/>
      </bottom>
      <diagonal/>
    </border>
    <border>
      <left style="thick">
        <color indexed="64"/>
      </left>
      <right style="hair">
        <color auto="1"/>
      </right>
      <top style="thin">
        <color indexed="64"/>
      </top>
      <bottom style="thin">
        <color indexed="64"/>
      </bottom>
      <diagonal/>
    </border>
    <border>
      <left style="hair">
        <color auto="1"/>
      </left>
      <right style="thick">
        <color indexed="64"/>
      </right>
      <top/>
      <bottom style="thin">
        <color indexed="64"/>
      </bottom>
      <diagonal/>
    </border>
    <border>
      <left style="thick">
        <color indexed="64"/>
      </left>
      <right style="hair">
        <color auto="1"/>
      </right>
      <top style="thin">
        <color indexed="64"/>
      </top>
      <bottom style="thick">
        <color indexed="64"/>
      </bottom>
      <diagonal/>
    </border>
    <border>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medium">
        <color indexed="64"/>
      </top>
      <bottom style="medium">
        <color indexed="64"/>
      </bottom>
      <diagonal/>
    </border>
    <border>
      <left style="thick">
        <color rgb="FFFF0000"/>
      </left>
      <right/>
      <top/>
      <bottom style="medium">
        <color indexed="64"/>
      </bottom>
      <diagonal/>
    </border>
    <border>
      <left/>
      <right/>
      <top style="thick">
        <color rgb="FFFF0000"/>
      </top>
      <bottom style="thick">
        <color rgb="FFFF0000"/>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auto="1"/>
      </left>
      <right style="thick">
        <color indexed="64"/>
      </right>
      <top style="thin">
        <color indexed="64"/>
      </top>
      <bottom style="thick">
        <color indexed="64"/>
      </bottom>
      <diagonal/>
    </border>
    <border>
      <left style="hair">
        <color indexed="64"/>
      </left>
      <right style="thick">
        <color indexed="64"/>
      </right>
      <top style="medium">
        <color indexed="64"/>
      </top>
      <bottom style="thin">
        <color indexed="64"/>
      </bottom>
      <diagonal/>
    </border>
    <border>
      <left style="thick">
        <color indexed="64"/>
      </left>
      <right style="hair">
        <color indexed="64"/>
      </right>
      <top/>
      <bottom style="thin">
        <color indexed="64"/>
      </bottom>
      <diagonal/>
    </border>
    <border>
      <left style="hair">
        <color indexed="64"/>
      </left>
      <right style="thick">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ck">
        <color indexed="64"/>
      </left>
      <right/>
      <top style="thick">
        <color rgb="FFFF0000"/>
      </top>
      <bottom/>
      <diagonal/>
    </border>
    <border>
      <left/>
      <right style="thick">
        <color indexed="64"/>
      </right>
      <top style="thick">
        <color rgb="FFFF0000"/>
      </top>
      <bottom/>
      <diagonal/>
    </border>
    <border>
      <left style="medium">
        <color indexed="64"/>
      </left>
      <right/>
      <top style="thin">
        <color indexed="64"/>
      </top>
      <bottom style="thin">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style="hair">
        <color indexed="64"/>
      </left>
      <right/>
      <top style="medium">
        <color indexed="64"/>
      </top>
      <bottom style="thin">
        <color indexed="64"/>
      </bottom>
      <diagonal/>
    </border>
    <border>
      <left style="thin">
        <color indexed="64"/>
      </left>
      <right/>
      <top style="thick">
        <color rgb="FFFF0000"/>
      </top>
      <bottom/>
      <diagonal/>
    </border>
    <border>
      <left/>
      <right/>
      <top style="thick">
        <color rgb="FFFF0000"/>
      </top>
      <bottom/>
      <diagonal/>
    </border>
    <border>
      <left style="hair">
        <color indexed="64"/>
      </left>
      <right/>
      <top style="thin">
        <color indexed="64"/>
      </top>
      <bottom style="thick">
        <color indexed="64"/>
      </bottom>
      <diagonal/>
    </border>
    <border>
      <left style="thin">
        <color indexed="64"/>
      </left>
      <right style="hair">
        <color indexed="64"/>
      </right>
      <top style="thin">
        <color indexed="64"/>
      </top>
      <bottom style="thick">
        <color indexed="64"/>
      </bottom>
      <diagonal/>
    </border>
    <border>
      <left/>
      <right style="thick">
        <color indexed="64"/>
      </right>
      <top style="thin">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right style="hair">
        <color auto="1"/>
      </right>
      <top style="thin">
        <color indexed="64"/>
      </top>
      <bottom style="thick">
        <color indexed="64"/>
      </bottom>
      <diagonal/>
    </border>
    <border>
      <left style="hair">
        <color auto="1"/>
      </left>
      <right style="thin">
        <color auto="1"/>
      </right>
      <top style="thin">
        <color indexed="64"/>
      </top>
      <bottom style="thick">
        <color indexed="64"/>
      </bottom>
      <diagonal/>
    </border>
  </borders>
  <cellStyleXfs count="3">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78">
    <xf numFmtId="0" fontId="0" fillId="0" borderId="0" xfId="0"/>
    <xf numFmtId="5" fontId="0" fillId="0" borderId="0" xfId="0" applyNumberFormat="1" applyAlignment="1" applyProtection="1">
      <alignment vertical="center"/>
    </xf>
    <xf numFmtId="0" fontId="0" fillId="0" borderId="0" xfId="0" applyAlignment="1">
      <alignment vertical="center"/>
    </xf>
    <xf numFmtId="0" fontId="0" fillId="0" borderId="0" xfId="0" applyProtection="1"/>
    <xf numFmtId="0" fontId="6" fillId="0" borderId="17" xfId="0" applyFont="1" applyBorder="1" applyAlignment="1" applyProtection="1">
      <alignment horizontal="center"/>
    </xf>
    <xf numFmtId="0" fontId="6" fillId="0" borderId="19" xfId="0" applyFont="1" applyBorder="1" applyAlignment="1" applyProtection="1">
      <alignment horizontal="center" wrapText="1"/>
    </xf>
    <xf numFmtId="0" fontId="6" fillId="0" borderId="17" xfId="0" applyFont="1" applyBorder="1" applyAlignment="1" applyProtection="1">
      <alignment horizontal="center" wrapText="1"/>
    </xf>
    <xf numFmtId="0" fontId="6" fillId="0" borderId="19" xfId="0" applyNumberFormat="1" applyFont="1" applyBorder="1" applyAlignment="1" applyProtection="1">
      <alignment horizontal="center"/>
    </xf>
    <xf numFmtId="38" fontId="9" fillId="2" borderId="30" xfId="1" applyFont="1" applyFill="1" applyBorder="1" applyAlignment="1">
      <alignment horizontal="center" vertical="center" wrapText="1"/>
    </xf>
    <xf numFmtId="177" fontId="0" fillId="0" borderId="0" xfId="0" applyNumberFormat="1"/>
    <xf numFmtId="38" fontId="9" fillId="2" borderId="29" xfId="1" applyFont="1" applyFill="1" applyBorder="1" applyAlignment="1">
      <alignment horizontal="center" vertical="center" wrapText="1"/>
    </xf>
    <xf numFmtId="0" fontId="4" fillId="0" borderId="0" xfId="0" applyFont="1"/>
    <xf numFmtId="0" fontId="10" fillId="0" borderId="0" xfId="0" applyFont="1"/>
    <xf numFmtId="38" fontId="9" fillId="2" borderId="41" xfId="1"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pplyProtection="1">
      <alignment vertical="center"/>
    </xf>
    <xf numFmtId="0" fontId="6" fillId="0" borderId="0" xfId="0" applyFont="1" applyFill="1" applyBorder="1" applyAlignment="1" applyProtection="1"/>
    <xf numFmtId="0" fontId="13" fillId="0" borderId="0" xfId="0" applyFont="1" applyFill="1" applyAlignment="1" applyProtection="1">
      <alignment vertical="center"/>
    </xf>
    <xf numFmtId="0" fontId="0" fillId="0" borderId="0" xfId="0" applyFill="1"/>
    <xf numFmtId="0" fontId="11" fillId="0" borderId="0" xfId="0" applyFont="1" applyProtection="1"/>
    <xf numFmtId="0" fontId="8" fillId="0" borderId="0" xfId="0" applyFont="1" applyProtection="1"/>
    <xf numFmtId="0" fontId="6" fillId="0" borderId="44" xfId="0" applyFont="1" applyBorder="1" applyAlignment="1" applyProtection="1">
      <alignment horizontal="center" vertical="center"/>
    </xf>
    <xf numFmtId="0" fontId="0" fillId="2" borderId="41" xfId="0" applyFill="1" applyBorder="1" applyAlignment="1" applyProtection="1">
      <alignment shrinkToFit="1"/>
      <protection locked="0"/>
    </xf>
    <xf numFmtId="0" fontId="0" fillId="2" borderId="42" xfId="0" applyFill="1" applyBorder="1" applyAlignment="1" applyProtection="1">
      <alignment shrinkToFit="1"/>
      <protection locked="0"/>
    </xf>
    <xf numFmtId="0" fontId="0" fillId="0" borderId="0" xfId="0" applyFont="1" applyProtection="1"/>
    <xf numFmtId="0" fontId="14" fillId="0" borderId="0" xfId="0" applyFont="1" applyFill="1" applyBorder="1" applyAlignment="1" applyProtection="1">
      <alignment vertical="center"/>
    </xf>
    <xf numFmtId="0" fontId="14" fillId="0" borderId="0" xfId="0" applyFont="1" applyAlignment="1" applyProtection="1">
      <alignment vertical="center"/>
    </xf>
    <xf numFmtId="0" fontId="14" fillId="0" borderId="0" xfId="0" applyFont="1" applyBorder="1" applyAlignment="1" applyProtection="1">
      <alignment vertical="center"/>
    </xf>
    <xf numFmtId="5" fontId="14" fillId="0" borderId="0" xfId="0" applyNumberFormat="1" applyFont="1" applyAlignment="1" applyProtection="1">
      <alignment vertical="center"/>
    </xf>
    <xf numFmtId="185" fontId="14" fillId="0" borderId="27" xfId="0" applyNumberFormat="1" applyFont="1" applyFill="1" applyBorder="1" applyAlignment="1" applyProtection="1">
      <alignment vertical="center" shrinkToFit="1"/>
    </xf>
    <xf numFmtId="181" fontId="14" fillId="0" borderId="43" xfId="0" applyNumberFormat="1" applyFont="1" applyFill="1" applyBorder="1" applyAlignment="1" applyProtection="1">
      <alignment vertical="center"/>
    </xf>
    <xf numFmtId="184" fontId="14" fillId="0" borderId="43" xfId="0" applyNumberFormat="1" applyFont="1" applyFill="1" applyBorder="1" applyAlignment="1" applyProtection="1">
      <alignment vertical="center"/>
    </xf>
    <xf numFmtId="0" fontId="14" fillId="2" borderId="49" xfId="0" applyFont="1" applyFill="1" applyBorder="1" applyAlignment="1" applyProtection="1">
      <alignment shrinkToFit="1"/>
      <protection locked="0"/>
    </xf>
    <xf numFmtId="0" fontId="14" fillId="2" borderId="50" xfId="0" applyFont="1" applyFill="1" applyBorder="1" applyAlignment="1" applyProtection="1">
      <alignment shrinkToFit="1"/>
      <protection locked="0"/>
    </xf>
    <xf numFmtId="5" fontId="14" fillId="0" borderId="0" xfId="0" applyNumberFormat="1" applyFont="1" applyProtection="1"/>
    <xf numFmtId="0" fontId="14" fillId="0" borderId="0" xfId="0" applyFont="1"/>
    <xf numFmtId="0" fontId="14" fillId="0" borderId="0" xfId="0" applyFont="1" applyFill="1" applyBorder="1" applyAlignment="1" applyProtection="1">
      <alignment horizontal="center" vertical="center"/>
    </xf>
    <xf numFmtId="0" fontId="10" fillId="2" borderId="5" xfId="0" applyFont="1" applyFill="1" applyBorder="1" applyAlignment="1" applyProtection="1">
      <alignment horizontal="right" vertical="center"/>
      <protection locked="0"/>
    </xf>
    <xf numFmtId="0" fontId="14" fillId="0" borderId="0" xfId="0" applyFont="1" applyAlignment="1">
      <alignment vertical="center"/>
    </xf>
    <xf numFmtId="0" fontId="14" fillId="0" borderId="36" xfId="0" applyFont="1" applyBorder="1" applyAlignment="1" applyProtection="1">
      <alignment horizontal="right" vertical="center"/>
    </xf>
    <xf numFmtId="5" fontId="14" fillId="0" borderId="0" xfId="0" applyNumberFormat="1" applyFont="1" applyAlignment="1" applyProtection="1"/>
    <xf numFmtId="0" fontId="14" fillId="0" borderId="0" xfId="0" applyFont="1" applyFill="1" applyBorder="1" applyAlignment="1" applyProtection="1"/>
    <xf numFmtId="0" fontId="14" fillId="0" borderId="17" xfId="0" applyNumberFormat="1" applyFont="1" applyFill="1" applyBorder="1" applyAlignment="1" applyProtection="1">
      <alignment horizontal="center" vertical="center"/>
    </xf>
    <xf numFmtId="177" fontId="14" fillId="2" borderId="17" xfId="0" applyNumberFormat="1" applyFont="1" applyFill="1" applyBorder="1" applyAlignment="1" applyProtection="1">
      <alignment horizontal="center" vertical="center" shrinkToFit="1"/>
      <protection locked="0"/>
    </xf>
    <xf numFmtId="0" fontId="14" fillId="2" borderId="20" xfId="0" applyNumberFormat="1" applyFont="1" applyFill="1" applyBorder="1" applyAlignment="1" applyProtection="1">
      <alignment horizontal="center" vertical="center"/>
      <protection locked="0"/>
    </xf>
    <xf numFmtId="0" fontId="14" fillId="2" borderId="17" xfId="0" applyNumberFormat="1" applyFont="1" applyFill="1" applyBorder="1" applyAlignment="1" applyProtection="1">
      <alignment horizontal="center" vertical="center"/>
      <protection locked="0"/>
    </xf>
    <xf numFmtId="0" fontId="14" fillId="2" borderId="17" xfId="0" applyNumberFormat="1" applyFont="1" applyFill="1" applyBorder="1" applyAlignment="1" applyProtection="1">
      <alignment horizontal="left" vertical="center" shrinkToFit="1"/>
      <protection locked="0"/>
    </xf>
    <xf numFmtId="0" fontId="14" fillId="0" borderId="27" xfId="0" applyNumberFormat="1" applyFont="1" applyFill="1" applyBorder="1" applyAlignment="1" applyProtection="1">
      <alignment vertical="center" shrinkToFit="1"/>
    </xf>
    <xf numFmtId="178" fontId="14" fillId="2" borderId="43" xfId="0" applyNumberFormat="1" applyFont="1" applyFill="1" applyBorder="1" applyAlignment="1" applyProtection="1">
      <alignment vertical="center"/>
      <protection locked="0"/>
    </xf>
    <xf numFmtId="0" fontId="14" fillId="2" borderId="21" xfId="0" applyNumberFormat="1" applyFont="1" applyFill="1" applyBorder="1" applyAlignment="1" applyProtection="1">
      <alignment vertical="center"/>
      <protection locked="0"/>
    </xf>
    <xf numFmtId="0" fontId="14" fillId="0" borderId="0" xfId="0" applyFont="1" applyFill="1" applyBorder="1" applyAlignment="1" applyProtection="1">
      <alignment vertical="center" shrinkToFit="1"/>
    </xf>
    <xf numFmtId="0" fontId="14" fillId="0" borderId="0" xfId="0" applyNumberFormat="1" applyFont="1" applyBorder="1" applyAlignment="1" applyProtection="1">
      <alignment vertical="center"/>
    </xf>
    <xf numFmtId="0" fontId="14" fillId="0" borderId="0" xfId="0" applyNumberFormat="1" applyFont="1" applyProtection="1"/>
    <xf numFmtId="181" fontId="14" fillId="0" borderId="0" xfId="0" applyNumberFormat="1" applyFont="1" applyAlignment="1" applyProtection="1">
      <alignment vertical="center"/>
    </xf>
    <xf numFmtId="179" fontId="14" fillId="0" borderId="46" xfId="0" applyNumberFormat="1" applyFont="1" applyFill="1" applyBorder="1" applyAlignment="1" applyProtection="1">
      <alignment horizontal="left" vertical="center"/>
    </xf>
    <xf numFmtId="181" fontId="14" fillId="0" borderId="30" xfId="0" applyNumberFormat="1" applyFont="1" applyFill="1" applyBorder="1" applyAlignment="1" applyProtection="1">
      <alignment vertical="center"/>
    </xf>
    <xf numFmtId="179" fontId="14" fillId="0" borderId="22" xfId="0" applyNumberFormat="1" applyFont="1" applyFill="1" applyBorder="1" applyAlignment="1" applyProtection="1">
      <alignment vertical="center"/>
    </xf>
    <xf numFmtId="183" fontId="14" fillId="0" borderId="30" xfId="0" applyNumberFormat="1" applyFont="1" applyFill="1" applyBorder="1" applyAlignment="1" applyProtection="1">
      <alignment vertical="center"/>
    </xf>
    <xf numFmtId="0" fontId="14" fillId="2" borderId="28" xfId="0" applyNumberFormat="1" applyFont="1" applyFill="1" applyBorder="1" applyAlignment="1" applyProtection="1">
      <alignment horizontal="right" vertical="center"/>
      <protection locked="0"/>
    </xf>
    <xf numFmtId="179" fontId="14" fillId="0" borderId="22" xfId="0" applyNumberFormat="1" applyFont="1" applyFill="1" applyBorder="1" applyAlignment="1" applyProtection="1">
      <alignment horizontal="left" vertical="center"/>
    </xf>
    <xf numFmtId="0" fontId="14" fillId="2" borderId="18" xfId="0" applyNumberFormat="1" applyFont="1" applyFill="1" applyBorder="1" applyAlignment="1" applyProtection="1">
      <alignment horizontal="right" vertical="center"/>
      <protection locked="0"/>
    </xf>
    <xf numFmtId="182" fontId="14" fillId="0" borderId="30" xfId="0" applyNumberFormat="1" applyFont="1" applyFill="1" applyBorder="1" applyAlignment="1" applyProtection="1">
      <alignment vertical="center"/>
    </xf>
    <xf numFmtId="0" fontId="10" fillId="0" borderId="0" xfId="0" applyFont="1" applyFill="1" applyBorder="1" applyAlignment="1" applyProtection="1">
      <alignment vertical="center"/>
    </xf>
    <xf numFmtId="0" fontId="14" fillId="0" borderId="0" xfId="0" applyFont="1" applyBorder="1" applyAlignment="1" applyProtection="1"/>
    <xf numFmtId="0" fontId="14" fillId="0" borderId="18" xfId="0" applyNumberFormat="1" applyFont="1" applyFill="1" applyBorder="1" applyAlignment="1" applyProtection="1">
      <alignment horizontal="center" vertical="center"/>
    </xf>
    <xf numFmtId="0" fontId="14" fillId="2" borderId="19" xfId="0" applyNumberFormat="1" applyFont="1" applyFill="1" applyBorder="1" applyAlignment="1" applyProtection="1">
      <alignment horizontal="center" vertical="center" shrinkToFit="1"/>
      <protection locked="0"/>
    </xf>
    <xf numFmtId="0" fontId="13" fillId="4" borderId="0" xfId="0" applyFont="1" applyFill="1" applyAlignment="1" applyProtection="1">
      <alignment horizontal="center" vertical="center"/>
    </xf>
    <xf numFmtId="0" fontId="14" fillId="0" borderId="0" xfId="0" applyFont="1" applyProtection="1"/>
    <xf numFmtId="0" fontId="14" fillId="2" borderId="21" xfId="0" applyNumberFormat="1" applyFont="1" applyFill="1" applyBorder="1" applyAlignment="1" applyProtection="1">
      <alignment vertical="center" shrinkToFit="1"/>
      <protection locked="0"/>
    </xf>
    <xf numFmtId="0" fontId="14" fillId="2" borderId="22" xfId="0" applyNumberFormat="1" applyFont="1" applyFill="1" applyBorder="1" applyAlignment="1" applyProtection="1">
      <alignment horizontal="left" vertical="center" shrinkToFit="1"/>
      <protection locked="0"/>
    </xf>
    <xf numFmtId="0" fontId="14" fillId="2" borderId="17" xfId="0" applyNumberFormat="1" applyFont="1" applyFill="1" applyBorder="1" applyAlignment="1" applyProtection="1">
      <alignment horizontal="center" vertical="center" shrinkToFit="1"/>
      <protection locked="0"/>
    </xf>
    <xf numFmtId="0" fontId="14" fillId="2" borderId="21" xfId="0" applyNumberFormat="1" applyFont="1" applyFill="1" applyBorder="1" applyAlignment="1" applyProtection="1">
      <alignment horizontal="left" vertical="center" shrinkToFit="1"/>
      <protection locked="0"/>
    </xf>
    <xf numFmtId="0" fontId="14" fillId="0" borderId="0" xfId="0" applyFont="1" applyFill="1" applyBorder="1" applyAlignment="1" applyProtection="1">
      <protection locked="0"/>
    </xf>
    <xf numFmtId="0" fontId="12" fillId="0" borderId="0" xfId="0" applyFont="1" applyFill="1" applyBorder="1" applyAlignment="1" applyProtection="1"/>
    <xf numFmtId="0" fontId="0" fillId="0" borderId="0" xfId="0" applyFont="1" applyBorder="1" applyProtection="1"/>
    <xf numFmtId="0" fontId="6" fillId="0" borderId="0" xfId="0" applyFont="1" applyFill="1" applyBorder="1" applyAlignment="1" applyProtection="1">
      <alignment vertical="center"/>
    </xf>
    <xf numFmtId="0" fontId="6" fillId="0" borderId="0" xfId="0" applyFont="1" applyFill="1" applyBorder="1" applyAlignment="1" applyProtection="1">
      <protection locked="0"/>
    </xf>
    <xf numFmtId="0" fontId="12" fillId="0" borderId="0" xfId="0" applyFont="1" applyFill="1" applyBorder="1" applyAlignment="1" applyProtection="1">
      <alignment vertical="center"/>
    </xf>
    <xf numFmtId="0" fontId="2" fillId="0" borderId="0" xfId="0" applyFont="1" applyProtection="1"/>
    <xf numFmtId="0" fontId="6" fillId="0" borderId="53" xfId="0" applyFont="1" applyBorder="1" applyAlignment="1" applyProtection="1">
      <alignment vertical="center" shrinkToFit="1"/>
    </xf>
    <xf numFmtId="38" fontId="14" fillId="2" borderId="17" xfId="2" applyFont="1" applyFill="1" applyBorder="1" applyAlignment="1" applyProtection="1">
      <alignment horizontal="right" vertical="center" shrinkToFit="1"/>
      <protection locked="0"/>
    </xf>
    <xf numFmtId="38" fontId="14" fillId="2" borderId="17" xfId="2" applyFont="1" applyFill="1" applyBorder="1" applyAlignment="1" applyProtection="1">
      <alignment horizontal="right" vertical="center"/>
      <protection locked="0"/>
    </xf>
    <xf numFmtId="0" fontId="6" fillId="0" borderId="35" xfId="0" applyFont="1" applyBorder="1" applyAlignment="1" applyProtection="1">
      <alignment horizontal="center" vertical="center"/>
    </xf>
    <xf numFmtId="179" fontId="14" fillId="0" borderId="58" xfId="0" applyNumberFormat="1" applyFont="1" applyFill="1" applyBorder="1" applyAlignment="1" applyProtection="1">
      <alignment vertical="center"/>
    </xf>
    <xf numFmtId="179" fontId="14" fillId="0" borderId="54" xfId="0" applyNumberFormat="1" applyFont="1" applyFill="1" applyBorder="1" applyAlignment="1" applyProtection="1">
      <alignment vertical="center"/>
    </xf>
    <xf numFmtId="0" fontId="16" fillId="0" borderId="0" xfId="0" applyFont="1" applyBorder="1" applyProtection="1"/>
    <xf numFmtId="0" fontId="0" fillId="0" borderId="0" xfId="0" applyBorder="1" applyProtection="1"/>
    <xf numFmtId="0" fontId="14" fillId="0" borderId="52" xfId="0" applyFont="1" applyBorder="1" applyProtection="1"/>
    <xf numFmtId="0" fontId="16" fillId="0" borderId="52" xfId="0" applyFont="1" applyBorder="1" applyProtection="1"/>
    <xf numFmtId="0" fontId="16" fillId="0" borderId="0" xfId="0" applyFont="1"/>
    <xf numFmtId="0" fontId="16" fillId="0" borderId="69" xfId="0" applyFont="1" applyBorder="1" applyProtection="1"/>
    <xf numFmtId="0" fontId="14" fillId="2" borderId="11" xfId="0" applyFont="1" applyFill="1" applyBorder="1" applyAlignment="1" applyProtection="1">
      <alignment shrinkToFit="1"/>
      <protection locked="0"/>
    </xf>
    <xf numFmtId="182" fontId="14" fillId="0" borderId="16" xfId="0" applyNumberFormat="1" applyFont="1" applyFill="1" applyBorder="1" applyAlignment="1" applyProtection="1">
      <alignment vertical="center"/>
    </xf>
    <xf numFmtId="179" fontId="14" fillId="0" borderId="72" xfId="0" applyNumberFormat="1" applyFont="1" applyFill="1" applyBorder="1" applyAlignment="1" applyProtection="1">
      <alignment vertical="center"/>
    </xf>
    <xf numFmtId="0" fontId="16" fillId="0" borderId="40" xfId="0" applyFont="1" applyBorder="1" applyProtection="1"/>
    <xf numFmtId="0" fontId="14" fillId="0" borderId="17" xfId="0" applyNumberFormat="1" applyFont="1" applyFill="1" applyBorder="1" applyAlignment="1" applyProtection="1">
      <alignment horizontal="center" vertical="center"/>
      <protection locked="0"/>
    </xf>
    <xf numFmtId="0" fontId="6" fillId="0" borderId="18" xfId="0" applyFont="1" applyBorder="1" applyAlignment="1" applyProtection="1">
      <alignment horizontal="center"/>
    </xf>
    <xf numFmtId="0" fontId="13" fillId="4" borderId="0" xfId="0" applyFont="1" applyFill="1" applyAlignment="1" applyProtection="1">
      <alignment horizontal="center" vertical="center"/>
    </xf>
    <xf numFmtId="0" fontId="10" fillId="0" borderId="0" xfId="0" applyFont="1" applyProtection="1"/>
    <xf numFmtId="0" fontId="14" fillId="0" borderId="0" xfId="0" applyFont="1" applyAlignment="1" applyProtection="1">
      <alignment horizontal="left" vertical="center"/>
    </xf>
    <xf numFmtId="179" fontId="14" fillId="0" borderId="46" xfId="0" applyNumberFormat="1" applyFont="1" applyFill="1" applyBorder="1" applyAlignment="1" applyProtection="1">
      <alignment horizontal="left" vertical="center" shrinkToFit="1"/>
    </xf>
    <xf numFmtId="179" fontId="14" fillId="0" borderId="22" xfId="0" applyNumberFormat="1" applyFont="1" applyFill="1" applyBorder="1" applyAlignment="1" applyProtection="1">
      <alignment horizontal="left" vertical="center" shrinkToFit="1"/>
    </xf>
    <xf numFmtId="0" fontId="0" fillId="0" borderId="0" xfId="0" applyFont="1" applyAlignment="1" applyProtection="1">
      <alignment horizontal="left" vertical="center"/>
    </xf>
    <xf numFmtId="179" fontId="14" fillId="0" borderId="0" xfId="0" applyNumberFormat="1" applyFont="1" applyBorder="1" applyAlignment="1" applyProtection="1">
      <alignment horizontal="left" vertical="center"/>
    </xf>
    <xf numFmtId="0" fontId="10" fillId="0" borderId="0" xfId="0" applyFont="1" applyFill="1" applyBorder="1" applyAlignment="1" applyProtection="1">
      <alignment horizontal="left" vertical="center"/>
    </xf>
    <xf numFmtId="0" fontId="14" fillId="0" borderId="0" xfId="0" applyFont="1" applyBorder="1" applyAlignment="1" applyProtection="1">
      <alignment horizontal="left" vertical="center"/>
    </xf>
    <xf numFmtId="178" fontId="2" fillId="0" borderId="66" xfId="0" applyNumberFormat="1" applyFont="1" applyBorder="1" applyAlignment="1" applyProtection="1">
      <alignment horizontal="left" vertical="center"/>
    </xf>
    <xf numFmtId="0" fontId="2" fillId="0" borderId="32" xfId="0" applyFont="1" applyBorder="1" applyAlignment="1" applyProtection="1">
      <alignment vertical="center"/>
    </xf>
    <xf numFmtId="178" fontId="17" fillId="0" borderId="66" xfId="0" applyNumberFormat="1" applyFont="1" applyFill="1" applyBorder="1" applyAlignment="1" applyProtection="1">
      <alignment horizontal="right" vertical="center"/>
    </xf>
    <xf numFmtId="0" fontId="15" fillId="0" borderId="0" xfId="0" applyFont="1" applyProtection="1"/>
    <xf numFmtId="0" fontId="8" fillId="0" borderId="0" xfId="0" applyFont="1" applyAlignment="1" applyProtection="1">
      <alignment vertical="center"/>
    </xf>
    <xf numFmtId="0" fontId="15" fillId="0" borderId="0" xfId="0" applyFont="1" applyAlignment="1" applyProtection="1">
      <alignment vertical="center"/>
    </xf>
    <xf numFmtId="181" fontId="14" fillId="0" borderId="21" xfId="0" applyNumberFormat="1" applyFont="1" applyFill="1" applyBorder="1" applyAlignment="1" applyProtection="1">
      <alignment vertical="center"/>
    </xf>
    <xf numFmtId="0" fontId="14" fillId="0" borderId="7" xfId="0" applyFont="1" applyFill="1" applyBorder="1" applyAlignment="1" applyProtection="1">
      <alignment vertical="center"/>
    </xf>
    <xf numFmtId="0" fontId="14" fillId="0" borderId="14" xfId="0" applyFont="1" applyFill="1" applyBorder="1" applyAlignment="1" applyProtection="1">
      <alignment vertical="center"/>
    </xf>
    <xf numFmtId="0" fontId="14" fillId="0" borderId="14" xfId="0" applyFont="1" applyFill="1" applyBorder="1" applyAlignment="1" applyProtection="1">
      <alignment vertical="center" shrinkToFit="1"/>
    </xf>
    <xf numFmtId="0" fontId="6" fillId="0" borderId="20" xfId="0" applyFont="1" applyBorder="1" applyAlignment="1" applyProtection="1">
      <alignment horizontal="center"/>
    </xf>
    <xf numFmtId="0" fontId="14" fillId="2" borderId="20" xfId="0" applyNumberFormat="1" applyFont="1" applyFill="1" applyBorder="1" applyAlignment="1" applyProtection="1">
      <alignment horizontal="left" vertical="center" shrinkToFit="1"/>
      <protection locked="0"/>
    </xf>
    <xf numFmtId="0" fontId="6" fillId="0" borderId="71" xfId="0" applyFont="1" applyFill="1" applyBorder="1" applyAlignment="1" applyProtection="1">
      <alignment horizontal="center" vertical="center"/>
    </xf>
    <xf numFmtId="0" fontId="6" fillId="0" borderId="44" xfId="0" applyFont="1" applyFill="1" applyBorder="1" applyAlignment="1" applyProtection="1">
      <alignment horizontal="center" vertical="center"/>
    </xf>
    <xf numFmtId="0" fontId="15" fillId="0" borderId="0" xfId="0" applyNumberFormat="1" applyFont="1" applyFill="1" applyBorder="1" applyAlignment="1" applyProtection="1">
      <alignment vertical="center" wrapText="1"/>
    </xf>
    <xf numFmtId="0" fontId="18" fillId="0" borderId="0" xfId="0" applyNumberFormat="1" applyFont="1" applyFill="1" applyBorder="1" applyAlignment="1" applyProtection="1">
      <alignment vertical="center" wrapText="1"/>
    </xf>
    <xf numFmtId="0" fontId="10" fillId="0" borderId="0" xfId="0" applyFont="1" applyFill="1" applyBorder="1" applyAlignment="1" applyProtection="1">
      <alignment vertical="center"/>
      <protection locked="0"/>
    </xf>
    <xf numFmtId="0" fontId="14" fillId="0" borderId="0" xfId="0" applyFont="1" applyFill="1" applyBorder="1" applyAlignment="1" applyProtection="1">
      <alignment vertical="center" shrinkToFit="1"/>
      <protection locked="0"/>
    </xf>
    <xf numFmtId="0" fontId="6" fillId="0" borderId="42" xfId="0" applyFont="1" applyFill="1" applyBorder="1" applyAlignment="1" applyProtection="1">
      <alignment vertical="center"/>
      <protection locked="0"/>
    </xf>
    <xf numFmtId="0" fontId="14" fillId="0" borderId="14" xfId="0" applyFont="1" applyFill="1" applyBorder="1" applyAlignment="1" applyProtection="1"/>
    <xf numFmtId="0" fontId="6" fillId="0" borderId="50" xfId="0" applyFont="1" applyFill="1" applyBorder="1" applyAlignment="1" applyProtection="1">
      <alignment vertical="center"/>
      <protection locked="0"/>
    </xf>
    <xf numFmtId="0" fontId="14" fillId="0" borderId="14" xfId="0" applyFont="1" applyFill="1" applyBorder="1" applyAlignment="1" applyProtection="1">
      <alignment horizontal="center" vertical="center"/>
    </xf>
    <xf numFmtId="0" fontId="14" fillId="0" borderId="88" xfId="0" applyFont="1" applyFill="1" applyBorder="1" applyAlignment="1" applyProtection="1">
      <alignment vertical="center"/>
    </xf>
    <xf numFmtId="0" fontId="14" fillId="0" borderId="12" xfId="0" applyFont="1" applyBorder="1" applyAlignment="1" applyProtection="1">
      <alignment horizontal="right" vertical="center"/>
    </xf>
    <xf numFmtId="0" fontId="0" fillId="0" borderId="0" xfId="0" applyFont="1" applyFill="1" applyProtection="1"/>
    <xf numFmtId="0" fontId="14" fillId="0" borderId="0" xfId="0" applyFont="1" applyFill="1" applyAlignment="1" applyProtection="1">
      <alignment vertical="center"/>
    </xf>
    <xf numFmtId="181" fontId="0" fillId="0" borderId="0" xfId="0" applyNumberFormat="1" applyFont="1" applyProtection="1"/>
    <xf numFmtId="181" fontId="14" fillId="0" borderId="0" xfId="0" applyNumberFormat="1" applyFont="1" applyFill="1" applyBorder="1" applyAlignment="1" applyProtection="1">
      <alignment vertical="center"/>
    </xf>
    <xf numFmtId="0" fontId="14" fillId="0" borderId="81" xfId="0" applyNumberFormat="1" applyFont="1" applyFill="1" applyBorder="1" applyAlignment="1" applyProtection="1">
      <alignment vertical="center" shrinkToFit="1"/>
    </xf>
    <xf numFmtId="0" fontId="0" fillId="0" borderId="28" xfId="0" applyFont="1" applyBorder="1" applyProtection="1"/>
    <xf numFmtId="0" fontId="2" fillId="0" borderId="67" xfId="0" applyFont="1" applyBorder="1" applyAlignment="1" applyProtection="1">
      <alignment horizontal="right" vertical="center"/>
    </xf>
    <xf numFmtId="0" fontId="2" fillId="0" borderId="70" xfId="0" applyFont="1" applyBorder="1" applyAlignment="1" applyProtection="1">
      <alignment horizontal="right" vertical="center"/>
    </xf>
    <xf numFmtId="0" fontId="6" fillId="0" borderId="52" xfId="0" applyFont="1" applyBorder="1" applyAlignment="1" applyProtection="1">
      <alignment vertical="center" wrapText="1"/>
    </xf>
    <xf numFmtId="0" fontId="6" fillId="0" borderId="40" xfId="0" applyFont="1" applyBorder="1" applyAlignment="1" applyProtection="1">
      <alignment vertical="center" wrapText="1"/>
    </xf>
    <xf numFmtId="0" fontId="6" fillId="0" borderId="34" xfId="0" applyFont="1" applyBorder="1" applyAlignment="1" applyProtection="1">
      <alignment horizontal="center"/>
    </xf>
    <xf numFmtId="0" fontId="2" fillId="0" borderId="67" xfId="0" applyFont="1" applyBorder="1" applyAlignment="1" applyProtection="1">
      <alignment vertical="center"/>
    </xf>
    <xf numFmtId="0" fontId="2" fillId="0" borderId="70" xfId="0" applyFont="1" applyBorder="1" applyAlignment="1" applyProtection="1">
      <alignment vertical="center"/>
    </xf>
    <xf numFmtId="178" fontId="2" fillId="0" borderId="66" xfId="0" applyNumberFormat="1" applyFont="1" applyBorder="1" applyAlignment="1" applyProtection="1">
      <alignment vertical="center"/>
    </xf>
    <xf numFmtId="185" fontId="14" fillId="2" borderId="43" xfId="0" applyNumberFormat="1" applyFont="1" applyFill="1" applyBorder="1" applyAlignment="1" applyProtection="1">
      <alignment vertical="center"/>
      <protection locked="0"/>
    </xf>
    <xf numFmtId="185" fontId="14" fillId="2" borderId="21" xfId="0" applyNumberFormat="1" applyFont="1" applyFill="1" applyBorder="1" applyAlignment="1" applyProtection="1">
      <alignment vertical="center"/>
      <protection locked="0"/>
    </xf>
    <xf numFmtId="181" fontId="14" fillId="0" borderId="20" xfId="0" applyNumberFormat="1" applyFont="1" applyFill="1" applyBorder="1" applyAlignment="1" applyProtection="1">
      <alignment vertical="center"/>
    </xf>
    <xf numFmtId="0" fontId="14" fillId="2" borderId="92" xfId="0" applyNumberFormat="1" applyFont="1" applyFill="1" applyBorder="1" applyAlignment="1" applyProtection="1">
      <alignment horizontal="right" vertical="center"/>
      <protection locked="0"/>
    </xf>
    <xf numFmtId="184" fontId="14" fillId="0" borderId="77" xfId="0" applyNumberFormat="1" applyFont="1" applyFill="1" applyBorder="1" applyAlignment="1" applyProtection="1">
      <alignment vertical="center"/>
    </xf>
    <xf numFmtId="180" fontId="14" fillId="0" borderId="93" xfId="0" applyNumberFormat="1" applyFont="1" applyFill="1" applyBorder="1" applyAlignment="1" applyProtection="1">
      <alignment vertical="center"/>
    </xf>
    <xf numFmtId="180" fontId="14" fillId="0" borderId="58" xfId="0" applyNumberFormat="1" applyFont="1" applyFill="1" applyBorder="1" applyAlignment="1" applyProtection="1">
      <alignment vertical="center"/>
    </xf>
    <xf numFmtId="180" fontId="14" fillId="0" borderId="54" xfId="0" applyNumberFormat="1" applyFont="1" applyFill="1" applyBorder="1" applyAlignment="1" applyProtection="1">
      <alignment vertical="center"/>
    </xf>
    <xf numFmtId="0" fontId="13" fillId="4" borderId="0" xfId="0" applyFont="1" applyFill="1" applyAlignment="1" applyProtection="1">
      <alignment horizontal="center" vertical="center"/>
    </xf>
    <xf numFmtId="176" fontId="14" fillId="2" borderId="7" xfId="0" applyNumberFormat="1" applyFont="1" applyFill="1" applyBorder="1" applyAlignment="1" applyProtection="1">
      <alignment horizontal="left" vertical="center"/>
      <protection locked="0"/>
    </xf>
    <xf numFmtId="176" fontId="14" fillId="2" borderId="14" xfId="0" applyNumberFormat="1" applyFont="1" applyFill="1" applyBorder="1" applyAlignment="1" applyProtection="1">
      <alignment horizontal="left" vertical="center"/>
      <protection locked="0"/>
    </xf>
    <xf numFmtId="0" fontId="14" fillId="2" borderId="49" xfId="0" applyFont="1" applyFill="1" applyBorder="1" applyAlignment="1" applyProtection="1">
      <alignment horizontal="left" vertical="center" shrinkToFit="1"/>
      <protection locked="0"/>
    </xf>
    <xf numFmtId="0" fontId="14" fillId="2" borderId="50" xfId="0" applyFont="1" applyFill="1" applyBorder="1" applyAlignment="1" applyProtection="1">
      <alignment horizontal="left" vertical="center" shrinkToFit="1"/>
      <protection locked="0"/>
    </xf>
    <xf numFmtId="0" fontId="14" fillId="2" borderId="91" xfId="0" applyFont="1" applyFill="1" applyBorder="1" applyAlignment="1" applyProtection="1">
      <alignment horizontal="left" vertical="center" shrinkToFit="1"/>
      <protection locked="0"/>
    </xf>
    <xf numFmtId="176" fontId="14" fillId="2" borderId="7" xfId="0" applyNumberFormat="1" applyFont="1" applyFill="1" applyBorder="1" applyAlignment="1" applyProtection="1">
      <alignment horizontal="left" vertical="center" shrinkToFit="1"/>
      <protection locked="0"/>
    </xf>
    <xf numFmtId="176" fontId="14" fillId="2" borderId="14" xfId="0" applyNumberFormat="1" applyFont="1" applyFill="1" applyBorder="1" applyAlignment="1" applyProtection="1">
      <alignment horizontal="left" vertical="center" shrinkToFit="1"/>
      <protection locked="0"/>
    </xf>
    <xf numFmtId="0" fontId="14" fillId="2" borderId="22" xfId="0" applyNumberFormat="1" applyFont="1" applyFill="1" applyBorder="1" applyAlignment="1" applyProtection="1">
      <alignment horizontal="center" vertical="center"/>
      <protection locked="0"/>
    </xf>
    <xf numFmtId="0" fontId="10" fillId="0" borderId="5" xfId="0" applyFont="1" applyFill="1" applyBorder="1" applyAlignment="1" applyProtection="1">
      <alignment horizontal="right" vertical="center"/>
    </xf>
    <xf numFmtId="181" fontId="14" fillId="2" borderId="30" xfId="0" applyNumberFormat="1" applyFont="1" applyFill="1" applyBorder="1" applyAlignment="1" applyProtection="1">
      <alignment vertical="center" shrinkToFit="1"/>
      <protection locked="0"/>
    </xf>
    <xf numFmtId="178" fontId="14" fillId="2" borderId="46" xfId="0" applyNumberFormat="1" applyFont="1" applyFill="1" applyBorder="1" applyAlignment="1" applyProtection="1">
      <alignment horizontal="left" vertical="center" shrinkToFit="1"/>
      <protection locked="0"/>
    </xf>
    <xf numFmtId="181" fontId="14" fillId="2" borderId="20" xfId="0" applyNumberFormat="1" applyFont="1" applyFill="1" applyBorder="1" applyAlignment="1" applyProtection="1">
      <alignment vertical="center" shrinkToFit="1"/>
      <protection locked="0"/>
    </xf>
    <xf numFmtId="0" fontId="14" fillId="0" borderId="12" xfId="0" applyFont="1" applyBorder="1" applyAlignment="1" applyProtection="1">
      <alignment horizontal="right" vertical="center"/>
    </xf>
    <xf numFmtId="0" fontId="13" fillId="4" borderId="0" xfId="0" applyFont="1" applyFill="1" applyAlignment="1" applyProtection="1">
      <alignment horizontal="center" vertical="center"/>
    </xf>
    <xf numFmtId="0" fontId="0" fillId="0" borderId="6" xfId="0" applyFill="1" applyBorder="1" applyAlignment="1" applyProtection="1">
      <alignment vertical="center"/>
    </xf>
    <xf numFmtId="0" fontId="0" fillId="0" borderId="13" xfId="0" applyFill="1" applyBorder="1" applyAlignment="1" applyProtection="1">
      <alignment vertical="center"/>
    </xf>
    <xf numFmtId="0" fontId="6" fillId="0" borderId="21" xfId="0" applyFont="1" applyBorder="1" applyAlignment="1" applyProtection="1">
      <alignment horizontal="center"/>
    </xf>
    <xf numFmtId="0" fontId="6" fillId="0" borderId="22" xfId="0" applyFont="1" applyBorder="1" applyAlignment="1" applyProtection="1">
      <alignment horizontal="center" wrapText="1"/>
    </xf>
    <xf numFmtId="0" fontId="14" fillId="0" borderId="15" xfId="0" applyFont="1" applyBorder="1" applyAlignment="1" applyProtection="1">
      <alignment vertical="center"/>
    </xf>
    <xf numFmtId="0" fontId="14" fillId="0" borderId="16" xfId="0" applyFont="1" applyBorder="1" applyAlignment="1" applyProtection="1">
      <alignment vertical="center"/>
    </xf>
    <xf numFmtId="0" fontId="6" fillId="0" borderId="35" xfId="0" applyFont="1" applyBorder="1" applyAlignment="1" applyProtection="1">
      <alignment horizontal="center" vertical="top"/>
    </xf>
    <xf numFmtId="0" fontId="14" fillId="2" borderId="46" xfId="0" applyNumberFormat="1" applyFont="1" applyFill="1" applyBorder="1" applyAlignment="1" applyProtection="1">
      <alignment vertical="center"/>
      <protection locked="0"/>
    </xf>
    <xf numFmtId="0" fontId="14" fillId="2" borderId="22" xfId="0" applyNumberFormat="1" applyFont="1" applyFill="1" applyBorder="1" applyAlignment="1" applyProtection="1">
      <alignment vertical="center"/>
      <protection locked="0"/>
    </xf>
    <xf numFmtId="0" fontId="10" fillId="0" borderId="5" xfId="0" applyFont="1" applyFill="1" applyBorder="1" applyAlignment="1" applyProtection="1">
      <alignment horizontal="right" vertical="center" shrinkToFit="1"/>
    </xf>
    <xf numFmtId="0" fontId="14" fillId="0" borderId="12" xfId="0" applyFont="1" applyBorder="1" applyAlignment="1" applyProtection="1">
      <alignment horizontal="right" vertical="center" shrinkToFit="1"/>
    </xf>
    <xf numFmtId="0" fontId="6" fillId="0" borderId="0" xfId="0" applyFont="1" applyAlignment="1" applyProtection="1">
      <alignment horizontal="center" vertical="top"/>
    </xf>
    <xf numFmtId="182" fontId="14" fillId="0" borderId="20" xfId="0" applyNumberFormat="1" applyFont="1" applyFill="1" applyBorder="1" applyAlignment="1" applyProtection="1">
      <alignment vertical="center"/>
    </xf>
    <xf numFmtId="0" fontId="0" fillId="0" borderId="3" xfId="0" applyFont="1" applyBorder="1" applyProtection="1"/>
    <xf numFmtId="181" fontId="14" fillId="0" borderId="21" xfId="0" applyNumberFormat="1" applyFont="1" applyFill="1" applyBorder="1" applyAlignment="1" applyProtection="1">
      <alignment vertical="center" shrinkToFit="1"/>
    </xf>
    <xf numFmtId="179" fontId="14" fillId="0" borderId="64" xfId="0" applyNumberFormat="1" applyFont="1" applyFill="1" applyBorder="1" applyAlignment="1" applyProtection="1">
      <alignment horizontal="left" vertical="center" shrinkToFit="1"/>
    </xf>
    <xf numFmtId="179" fontId="14" fillId="0" borderId="76" xfId="0" applyNumberFormat="1" applyFont="1" applyFill="1" applyBorder="1" applyAlignment="1" applyProtection="1">
      <alignment horizontal="left" vertical="center" shrinkToFit="1"/>
    </xf>
    <xf numFmtId="181" fontId="14" fillId="0" borderId="97" xfId="0" applyNumberFormat="1" applyFont="1" applyFill="1" applyBorder="1" applyAlignment="1" applyProtection="1">
      <alignment vertical="center" shrinkToFit="1"/>
    </xf>
    <xf numFmtId="179" fontId="14" fillId="0" borderId="73" xfId="0" applyNumberFormat="1" applyFont="1" applyFill="1" applyBorder="1" applyAlignment="1" applyProtection="1">
      <alignment horizontal="left" vertical="center" shrinkToFit="1"/>
    </xf>
    <xf numFmtId="0" fontId="14" fillId="0" borderId="75" xfId="0" applyNumberFormat="1" applyFont="1" applyFill="1" applyBorder="1" applyAlignment="1" applyProtection="1">
      <alignment vertical="center" shrinkToFit="1"/>
    </xf>
    <xf numFmtId="0" fontId="14" fillId="0" borderId="63" xfId="0" applyNumberFormat="1" applyFont="1" applyFill="1" applyBorder="1" applyAlignment="1" applyProtection="1">
      <alignment vertical="center" shrinkToFit="1"/>
    </xf>
    <xf numFmtId="0" fontId="14" fillId="0" borderId="65" xfId="0" applyNumberFormat="1" applyFont="1" applyFill="1" applyBorder="1" applyAlignment="1" applyProtection="1">
      <alignment vertical="center" shrinkToFit="1"/>
    </xf>
    <xf numFmtId="0" fontId="14" fillId="0" borderId="58" xfId="0" applyNumberFormat="1" applyFont="1" applyFill="1" applyBorder="1" applyAlignment="1" applyProtection="1">
      <alignment vertical="center" shrinkToFit="1"/>
    </xf>
    <xf numFmtId="0" fontId="14" fillId="0" borderId="54" xfId="0" applyNumberFormat="1" applyFont="1" applyFill="1" applyBorder="1" applyAlignment="1" applyProtection="1">
      <alignment vertical="center" shrinkToFit="1"/>
    </xf>
    <xf numFmtId="0" fontId="14" fillId="0" borderId="96" xfId="0" applyNumberFormat="1" applyFont="1" applyFill="1" applyBorder="1" applyAlignment="1" applyProtection="1">
      <alignment vertical="center" shrinkToFit="1"/>
    </xf>
    <xf numFmtId="0" fontId="6" fillId="0" borderId="81" xfId="0" applyFont="1" applyBorder="1" applyAlignment="1" applyProtection="1">
      <alignment shrinkToFit="1"/>
    </xf>
    <xf numFmtId="0" fontId="14" fillId="0" borderId="46" xfId="0" applyNumberFormat="1" applyFont="1" applyFill="1" applyBorder="1" applyAlignment="1" applyProtection="1">
      <alignment vertical="center" shrinkToFit="1"/>
    </xf>
    <xf numFmtId="181" fontId="10" fillId="0" borderId="99" xfId="0" applyNumberFormat="1" applyFont="1" applyFill="1" applyBorder="1" applyAlignment="1" applyProtection="1">
      <alignment vertical="center" shrinkToFit="1"/>
    </xf>
    <xf numFmtId="179" fontId="10" fillId="0" borderId="74" xfId="0" applyNumberFormat="1" applyFont="1" applyFill="1" applyBorder="1" applyAlignment="1" applyProtection="1">
      <alignment vertical="center" shrinkToFit="1"/>
    </xf>
    <xf numFmtId="0" fontId="14" fillId="0" borderId="22" xfId="0" applyNumberFormat="1" applyFont="1" applyFill="1" applyBorder="1" applyAlignment="1" applyProtection="1">
      <alignment vertical="center" shrinkToFit="1"/>
    </xf>
    <xf numFmtId="181" fontId="10" fillId="0" borderId="100" xfId="0" applyNumberFormat="1" applyFont="1" applyFill="1" applyBorder="1" applyAlignment="1" applyProtection="1">
      <alignment vertical="center" shrinkToFit="1"/>
    </xf>
    <xf numFmtId="179" fontId="10" fillId="0" borderId="76" xfId="0" applyNumberFormat="1" applyFont="1" applyFill="1" applyBorder="1" applyAlignment="1" applyProtection="1">
      <alignment vertical="center" shrinkToFit="1"/>
    </xf>
    <xf numFmtId="0" fontId="14" fillId="0" borderId="102" xfId="0" applyNumberFormat="1" applyFont="1" applyFill="1" applyBorder="1" applyAlignment="1" applyProtection="1">
      <alignment vertical="center" shrinkToFit="1"/>
    </xf>
    <xf numFmtId="181" fontId="10" fillId="0" borderId="101" xfId="0" applyNumberFormat="1" applyFont="1" applyFill="1" applyBorder="1" applyAlignment="1" applyProtection="1">
      <alignment vertical="center" shrinkToFit="1"/>
    </xf>
    <xf numFmtId="179" fontId="10" fillId="0" borderId="73" xfId="0" applyNumberFormat="1" applyFont="1" applyFill="1" applyBorder="1" applyAlignment="1" applyProtection="1">
      <alignment vertical="center" shrinkToFit="1"/>
    </xf>
    <xf numFmtId="180" fontId="14" fillId="0" borderId="46" xfId="0" applyNumberFormat="1" applyFont="1" applyFill="1" applyBorder="1" applyAlignment="1" applyProtection="1">
      <alignment vertical="center" shrinkToFit="1"/>
    </xf>
    <xf numFmtId="181" fontId="14" fillId="0" borderId="99" xfId="0" applyNumberFormat="1" applyFont="1" applyFill="1" applyBorder="1" applyAlignment="1" applyProtection="1">
      <alignment vertical="center" shrinkToFit="1"/>
    </xf>
    <xf numFmtId="179" fontId="14" fillId="0" borderId="74" xfId="0" applyNumberFormat="1" applyFont="1" applyFill="1" applyBorder="1" applyAlignment="1" applyProtection="1">
      <alignment vertical="center" shrinkToFit="1"/>
    </xf>
    <xf numFmtId="180" fontId="14" fillId="0" borderId="22" xfId="0" applyNumberFormat="1" applyFont="1" applyFill="1" applyBorder="1" applyAlignment="1" applyProtection="1">
      <alignment vertical="center" shrinkToFit="1"/>
    </xf>
    <xf numFmtId="181" fontId="14" fillId="0" borderId="100" xfId="0" applyNumberFormat="1" applyFont="1" applyFill="1" applyBorder="1" applyAlignment="1" applyProtection="1">
      <alignment vertical="center" shrinkToFit="1"/>
    </xf>
    <xf numFmtId="179" fontId="14" fillId="0" borderId="76" xfId="0" applyNumberFormat="1" applyFont="1" applyFill="1" applyBorder="1" applyAlignment="1" applyProtection="1">
      <alignment vertical="center" shrinkToFit="1"/>
    </xf>
    <xf numFmtId="180" fontId="14" fillId="0" borderId="102" xfId="0" applyNumberFormat="1" applyFont="1" applyFill="1" applyBorder="1" applyAlignment="1" applyProtection="1">
      <alignment vertical="center" shrinkToFit="1"/>
    </xf>
    <xf numFmtId="181" fontId="14" fillId="0" borderId="101" xfId="0" applyNumberFormat="1" applyFont="1" applyFill="1" applyBorder="1" applyAlignment="1" applyProtection="1">
      <alignment vertical="center" shrinkToFit="1"/>
    </xf>
    <xf numFmtId="179" fontId="14" fillId="0" borderId="73" xfId="0" applyNumberFormat="1" applyFont="1" applyFill="1" applyBorder="1" applyAlignment="1" applyProtection="1">
      <alignment vertical="center" shrinkToFit="1"/>
    </xf>
    <xf numFmtId="181" fontId="14" fillId="0" borderId="77" xfId="0" applyNumberFormat="1" applyFont="1" applyFill="1" applyBorder="1" applyAlignment="1" applyProtection="1">
      <alignment vertical="center" shrinkToFit="1"/>
    </xf>
    <xf numFmtId="179" fontId="14" fillId="0" borderId="78" xfId="0" applyNumberFormat="1" applyFont="1" applyFill="1" applyBorder="1" applyAlignment="1" applyProtection="1">
      <alignment vertical="center" shrinkToFit="1"/>
    </xf>
    <xf numFmtId="179" fontId="14" fillId="0" borderId="22" xfId="0" applyNumberFormat="1" applyFont="1" applyFill="1" applyBorder="1" applyAlignment="1" applyProtection="1">
      <alignment vertical="center" shrinkToFit="1"/>
    </xf>
    <xf numFmtId="181" fontId="14" fillId="0" borderId="71" xfId="0" applyNumberFormat="1" applyFont="1" applyFill="1" applyBorder="1" applyAlignment="1" applyProtection="1">
      <alignment vertical="center" shrinkToFit="1"/>
    </xf>
    <xf numFmtId="179" fontId="14" fillId="0" borderId="44" xfId="0" applyNumberFormat="1" applyFont="1" applyFill="1" applyBorder="1" applyAlignment="1" applyProtection="1">
      <alignment vertical="center" shrinkToFit="1"/>
    </xf>
    <xf numFmtId="185" fontId="14" fillId="2" borderId="77" xfId="0" applyNumberFormat="1" applyFont="1" applyFill="1" applyBorder="1" applyAlignment="1" applyProtection="1">
      <alignment vertical="center" shrinkToFit="1"/>
      <protection locked="0"/>
    </xf>
    <xf numFmtId="49" fontId="14" fillId="2" borderId="78" xfId="0" applyNumberFormat="1" applyFont="1" applyFill="1" applyBorder="1" applyAlignment="1" applyProtection="1">
      <alignment horizontal="left" vertical="center" shrinkToFit="1"/>
      <protection locked="0"/>
    </xf>
    <xf numFmtId="185" fontId="14" fillId="2" borderId="43" xfId="0" applyNumberFormat="1" applyFont="1" applyFill="1" applyBorder="1" applyAlignment="1" applyProtection="1">
      <alignment vertical="center" shrinkToFit="1"/>
      <protection locked="0"/>
    </xf>
    <xf numFmtId="49" fontId="14" fillId="2" borderId="22" xfId="0" applyNumberFormat="1" applyFont="1" applyFill="1" applyBorder="1" applyAlignment="1" applyProtection="1">
      <alignment horizontal="left" vertical="center" shrinkToFit="1"/>
      <protection locked="0"/>
    </xf>
    <xf numFmtId="185" fontId="14" fillId="2" borderId="21" xfId="0" applyNumberFormat="1" applyFont="1" applyFill="1" applyBorder="1" applyAlignment="1" applyProtection="1">
      <alignment vertical="center" shrinkToFit="1"/>
      <protection locked="0"/>
    </xf>
    <xf numFmtId="185" fontId="14" fillId="2" borderId="71" xfId="0" applyNumberFormat="1" applyFont="1" applyFill="1" applyBorder="1" applyAlignment="1" applyProtection="1">
      <alignment vertical="center" shrinkToFit="1"/>
      <protection locked="0"/>
    </xf>
    <xf numFmtId="49" fontId="14" fillId="2" borderId="44" xfId="0" applyNumberFormat="1" applyFont="1" applyFill="1" applyBorder="1" applyAlignment="1" applyProtection="1">
      <alignment horizontal="left" vertical="center" shrinkToFit="1"/>
      <protection locked="0"/>
    </xf>
    <xf numFmtId="181" fontId="14" fillId="2" borderId="77" xfId="0" applyNumberFormat="1" applyFont="1" applyFill="1" applyBorder="1" applyAlignment="1" applyProtection="1">
      <alignment vertical="center" shrinkToFit="1"/>
      <protection locked="0"/>
    </xf>
    <xf numFmtId="179" fontId="14" fillId="0" borderId="78" xfId="0" applyNumberFormat="1" applyFont="1" applyFill="1" applyBorder="1" applyAlignment="1" applyProtection="1">
      <alignment horizontal="left" vertical="center" shrinkToFit="1"/>
    </xf>
    <xf numFmtId="181" fontId="14" fillId="2" borderId="43" xfId="0" applyNumberFormat="1" applyFont="1" applyFill="1" applyBorder="1" applyAlignment="1" applyProtection="1">
      <alignment vertical="center" shrinkToFit="1"/>
      <protection locked="0"/>
    </xf>
    <xf numFmtId="181" fontId="14" fillId="2" borderId="21" xfId="0" applyNumberFormat="1" applyFont="1" applyFill="1" applyBorder="1" applyAlignment="1" applyProtection="1">
      <alignment vertical="center" shrinkToFit="1"/>
      <protection locked="0"/>
    </xf>
    <xf numFmtId="181" fontId="14" fillId="2" borderId="71" xfId="0" applyNumberFormat="1" applyFont="1" applyFill="1" applyBorder="1" applyAlignment="1" applyProtection="1">
      <alignment vertical="center" shrinkToFit="1"/>
      <protection locked="0"/>
    </xf>
    <xf numFmtId="179" fontId="14" fillId="0" borderId="44" xfId="0" applyNumberFormat="1" applyFont="1" applyFill="1" applyBorder="1" applyAlignment="1" applyProtection="1">
      <alignment horizontal="left" vertical="center" shrinkToFit="1"/>
    </xf>
    <xf numFmtId="0" fontId="14" fillId="0" borderId="7" xfId="0" applyFont="1" applyBorder="1" applyAlignment="1" applyProtection="1">
      <alignment vertical="center"/>
    </xf>
    <xf numFmtId="0" fontId="14" fillId="0" borderId="14" xfId="0" applyFont="1" applyBorder="1" applyAlignment="1" applyProtection="1">
      <alignment vertical="center"/>
    </xf>
    <xf numFmtId="58" fontId="6" fillId="2" borderId="54" xfId="0" applyNumberFormat="1" applyFont="1" applyFill="1" applyBorder="1" applyAlignment="1" applyProtection="1">
      <alignment horizontal="left" vertical="center"/>
      <protection locked="0"/>
    </xf>
    <xf numFmtId="58" fontId="6" fillId="2" borderId="17" xfId="0" applyNumberFormat="1" applyFont="1" applyFill="1" applyBorder="1" applyAlignment="1" applyProtection="1">
      <alignment horizontal="left" vertical="center"/>
      <protection locked="0"/>
    </xf>
    <xf numFmtId="0" fontId="2" fillId="0" borderId="0" xfId="0" applyFont="1" applyAlignment="1" applyProtection="1">
      <alignment horizontal="center" vertical="center"/>
    </xf>
    <xf numFmtId="0" fontId="12" fillId="3" borderId="31" xfId="0" applyFont="1" applyFill="1" applyBorder="1" applyAlignment="1" applyProtection="1">
      <alignment horizontal="center" vertical="center"/>
    </xf>
    <xf numFmtId="0" fontId="12" fillId="3" borderId="32" xfId="0" applyFont="1" applyFill="1" applyBorder="1" applyAlignment="1" applyProtection="1">
      <alignment horizontal="center" vertical="center"/>
    </xf>
    <xf numFmtId="0" fontId="12" fillId="3" borderId="33" xfId="0" applyFont="1" applyFill="1" applyBorder="1" applyAlignment="1" applyProtection="1">
      <alignment horizontal="center" vertical="center"/>
    </xf>
    <xf numFmtId="0" fontId="14" fillId="0" borderId="1" xfId="0" applyFont="1" applyBorder="1" applyAlignment="1" applyProtection="1">
      <alignment horizontal="left" vertical="center"/>
    </xf>
    <xf numFmtId="0" fontId="14" fillId="0" borderId="3" xfId="0" applyFont="1" applyBorder="1" applyAlignment="1" applyProtection="1">
      <alignment horizontal="left" vertical="center"/>
    </xf>
    <xf numFmtId="0" fontId="14" fillId="0" borderId="4" xfId="0" applyFont="1" applyBorder="1" applyAlignment="1" applyProtection="1">
      <alignment horizontal="left" vertical="center"/>
    </xf>
    <xf numFmtId="0" fontId="14" fillId="0" borderId="81" xfId="0" applyFont="1" applyBorder="1" applyAlignment="1" applyProtection="1">
      <alignment horizontal="left" vertical="center"/>
    </xf>
    <xf numFmtId="0" fontId="14" fillId="0" borderId="18" xfId="0" applyFont="1" applyBorder="1" applyAlignment="1" applyProtection="1">
      <alignment horizontal="left" vertical="center"/>
    </xf>
    <xf numFmtId="0" fontId="14" fillId="0" borderId="50" xfId="0" applyFont="1" applyBorder="1" applyAlignment="1" applyProtection="1">
      <alignment horizontal="left" vertical="center"/>
    </xf>
    <xf numFmtId="0" fontId="14" fillId="2" borderId="8" xfId="0" applyFont="1" applyFill="1" applyBorder="1" applyAlignment="1" applyProtection="1">
      <alignment horizontal="center"/>
      <protection locked="0"/>
    </xf>
    <xf numFmtId="0" fontId="14" fillId="2" borderId="9" xfId="0" applyFont="1" applyFill="1" applyBorder="1" applyAlignment="1" applyProtection="1">
      <alignment horizontal="center"/>
      <protection locked="0"/>
    </xf>
    <xf numFmtId="0" fontId="14" fillId="2" borderId="86" xfId="0" applyFont="1" applyFill="1" applyBorder="1" applyAlignment="1" applyProtection="1">
      <alignment horizontal="center" vertical="top"/>
      <protection locked="0"/>
    </xf>
    <xf numFmtId="0" fontId="14" fillId="2" borderId="87" xfId="0" applyFont="1" applyFill="1" applyBorder="1" applyAlignment="1" applyProtection="1">
      <alignment horizontal="center" vertical="top"/>
      <protection locked="0"/>
    </xf>
    <xf numFmtId="0" fontId="14" fillId="2" borderId="85" xfId="0" applyFont="1" applyFill="1" applyBorder="1" applyAlignment="1" applyProtection="1">
      <alignment horizontal="center" vertical="top"/>
      <protection locked="0"/>
    </xf>
    <xf numFmtId="0" fontId="15" fillId="0" borderId="52"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left" vertical="center" wrapText="1"/>
    </xf>
    <xf numFmtId="0" fontId="14" fillId="0" borderId="1" xfId="0" applyFont="1" applyBorder="1" applyAlignment="1" applyProtection="1">
      <alignment vertical="center"/>
    </xf>
    <xf numFmtId="0" fontId="14" fillId="0" borderId="4" xfId="0" applyFont="1" applyBorder="1" applyAlignment="1" applyProtection="1">
      <alignment vertical="center"/>
    </xf>
    <xf numFmtId="0" fontId="14" fillId="0" borderId="8" xfId="0" applyFont="1" applyBorder="1" applyAlignment="1" applyProtection="1">
      <alignment vertical="center"/>
    </xf>
    <xf numFmtId="0" fontId="14" fillId="0" borderId="11" xfId="0" applyFont="1" applyBorder="1" applyAlignment="1" applyProtection="1">
      <alignment vertical="center"/>
    </xf>
    <xf numFmtId="0" fontId="14" fillId="0" borderId="1" xfId="0" applyFont="1" applyBorder="1" applyAlignment="1" applyProtection="1">
      <alignment horizontal="right" vertical="center"/>
    </xf>
    <xf numFmtId="0" fontId="14" fillId="0" borderId="2" xfId="0" applyFont="1" applyBorder="1" applyAlignment="1" applyProtection="1">
      <alignment horizontal="right" vertical="center"/>
    </xf>
    <xf numFmtId="0" fontId="14" fillId="0" borderId="8" xfId="0" applyFont="1" applyBorder="1" applyAlignment="1" applyProtection="1">
      <alignment horizontal="right" vertical="center"/>
    </xf>
    <xf numFmtId="0" fontId="14" fillId="0" borderId="9" xfId="0" applyFont="1" applyBorder="1" applyAlignment="1" applyProtection="1">
      <alignment horizontal="right" vertical="center"/>
    </xf>
    <xf numFmtId="0" fontId="10" fillId="2" borderId="1" xfId="0" applyFont="1" applyFill="1" applyBorder="1" applyAlignment="1" applyProtection="1">
      <alignment vertical="center"/>
      <protection locked="0"/>
    </xf>
    <xf numFmtId="0" fontId="10" fillId="2" borderId="4" xfId="0" applyFont="1" applyFill="1" applyBorder="1" applyAlignment="1" applyProtection="1">
      <alignment vertical="center"/>
      <protection locked="0"/>
    </xf>
    <xf numFmtId="0" fontId="14" fillId="2" borderId="8" xfId="0" applyFont="1" applyFill="1" applyBorder="1" applyAlignment="1" applyProtection="1">
      <alignment vertical="center" shrinkToFit="1"/>
      <protection locked="0"/>
    </xf>
    <xf numFmtId="0" fontId="14" fillId="2" borderId="11" xfId="0" applyFont="1" applyFill="1" applyBorder="1" applyAlignment="1" applyProtection="1">
      <alignment vertical="center" shrinkToFit="1"/>
      <protection locked="0"/>
    </xf>
    <xf numFmtId="0" fontId="6" fillId="0" borderId="37"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0" fontId="14" fillId="0" borderId="1" xfId="0" applyFont="1" applyFill="1" applyBorder="1" applyAlignment="1" applyProtection="1">
      <alignment horizontal="left" vertical="center"/>
    </xf>
    <xf numFmtId="0" fontId="14" fillId="0" borderId="3" xfId="0" applyFont="1" applyFill="1" applyBorder="1" applyAlignment="1" applyProtection="1">
      <alignment horizontal="left" vertical="center"/>
    </xf>
    <xf numFmtId="0" fontId="14" fillId="0" borderId="4" xfId="0" applyFont="1" applyFill="1" applyBorder="1" applyAlignment="1" applyProtection="1">
      <alignment horizontal="left" vertical="center"/>
    </xf>
    <xf numFmtId="0" fontId="14" fillId="0" borderId="8" xfId="0" applyFont="1" applyBorder="1" applyAlignment="1" applyProtection="1">
      <alignment horizontal="left" vertical="center"/>
    </xf>
    <xf numFmtId="0" fontId="14" fillId="0" borderId="10" xfId="0" applyFont="1" applyBorder="1" applyAlignment="1" applyProtection="1">
      <alignment horizontal="left" vertical="center"/>
    </xf>
    <xf numFmtId="0" fontId="14" fillId="0" borderId="8" xfId="0" applyFont="1" applyFill="1" applyBorder="1" applyAlignment="1" applyProtection="1">
      <alignment horizontal="left" vertical="center"/>
    </xf>
    <xf numFmtId="0" fontId="14" fillId="0" borderId="10" xfId="0" applyFont="1" applyFill="1" applyBorder="1" applyAlignment="1" applyProtection="1">
      <alignment horizontal="left" vertical="center"/>
    </xf>
    <xf numFmtId="0" fontId="14" fillId="0" borderId="11" xfId="0" applyFont="1" applyFill="1" applyBorder="1" applyAlignment="1" applyProtection="1">
      <alignment horizontal="left" vertical="center"/>
    </xf>
    <xf numFmtId="0" fontId="6" fillId="0" borderId="10"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62" xfId="0" applyFont="1" applyFill="1" applyBorder="1" applyAlignment="1" applyProtection="1">
      <alignment horizontal="center" vertical="center" wrapText="1"/>
    </xf>
    <xf numFmtId="0" fontId="19" fillId="0" borderId="25" xfId="0" applyFont="1" applyBorder="1" applyAlignment="1" applyProtection="1">
      <alignment horizontal="center" vertical="center" wrapText="1"/>
    </xf>
    <xf numFmtId="0" fontId="19" fillId="0" borderId="26" xfId="0" applyFont="1" applyBorder="1" applyAlignment="1" applyProtection="1">
      <alignment horizontal="center" vertical="center" wrapText="1"/>
    </xf>
    <xf numFmtId="0" fontId="19" fillId="0" borderId="28" xfId="0" applyFont="1" applyBorder="1" applyAlignment="1" applyProtection="1">
      <alignment horizontal="center" vertical="center" wrapText="1"/>
    </xf>
    <xf numFmtId="0" fontId="19" fillId="0" borderId="55" xfId="0" applyFont="1" applyBorder="1" applyAlignment="1" applyProtection="1">
      <alignment horizontal="center" vertical="center" wrapText="1"/>
    </xf>
    <xf numFmtId="0" fontId="6" fillId="0" borderId="28" xfId="0" applyFont="1" applyBorder="1" applyAlignment="1" applyProtection="1">
      <alignment horizontal="center" vertical="center" shrinkToFit="1"/>
    </xf>
    <xf numFmtId="0" fontId="6" fillId="0" borderId="55" xfId="0" applyFont="1" applyBorder="1" applyAlignment="1" applyProtection="1">
      <alignment horizontal="center" vertical="center" shrinkToFit="1"/>
    </xf>
    <xf numFmtId="0" fontId="6" fillId="0" borderId="61"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79" xfId="0" applyFont="1" applyFill="1" applyBorder="1" applyAlignment="1" applyProtection="1">
      <alignment horizontal="center" vertical="center" wrapText="1"/>
    </xf>
    <xf numFmtId="0" fontId="6" fillId="0" borderId="95" xfId="0" applyFont="1" applyFill="1" applyBorder="1" applyAlignment="1" applyProtection="1">
      <alignment horizontal="center" vertical="center" wrapText="1"/>
    </xf>
    <xf numFmtId="0" fontId="6" fillId="0" borderId="80" xfId="0" applyFont="1" applyFill="1" applyBorder="1" applyAlignment="1" applyProtection="1">
      <alignment horizontal="center" vertical="center" wrapText="1"/>
    </xf>
    <xf numFmtId="0" fontId="6" fillId="0" borderId="59"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60" xfId="0" applyFont="1" applyFill="1" applyBorder="1" applyAlignment="1" applyProtection="1">
      <alignment horizontal="center" vertical="center" wrapText="1"/>
    </xf>
    <xf numFmtId="38" fontId="2" fillId="0" borderId="67" xfId="2" applyFont="1" applyBorder="1" applyAlignment="1" applyProtection="1">
      <alignment horizontal="right" vertical="center" shrinkToFit="1"/>
    </xf>
    <xf numFmtId="38" fontId="2" fillId="0" borderId="70" xfId="2" applyFont="1" applyBorder="1" applyAlignment="1" applyProtection="1">
      <alignment horizontal="right" vertical="center" shrinkToFit="1"/>
    </xf>
    <xf numFmtId="0" fontId="2" fillId="0" borderId="32" xfId="0" applyFont="1" applyBorder="1" applyAlignment="1" applyProtection="1">
      <alignment horizontal="right" vertical="center"/>
    </xf>
    <xf numFmtId="0" fontId="8" fillId="0" borderId="31" xfId="0" applyFont="1" applyBorder="1" applyAlignment="1" applyProtection="1">
      <alignment horizontal="center" vertical="center"/>
    </xf>
    <xf numFmtId="0" fontId="8" fillId="0" borderId="32" xfId="0" applyFont="1" applyBorder="1" applyAlignment="1" applyProtection="1">
      <alignment horizontal="center" vertical="center"/>
    </xf>
    <xf numFmtId="0" fontId="7" fillId="0" borderId="48" xfId="0" applyFont="1" applyBorder="1" applyAlignment="1" applyProtection="1">
      <alignment horizontal="center" vertical="center" wrapText="1"/>
    </xf>
    <xf numFmtId="0" fontId="7" fillId="0" borderId="56"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0" fontId="14" fillId="0" borderId="17" xfId="0" applyNumberFormat="1" applyFont="1" applyFill="1" applyBorder="1" applyAlignment="1" applyProtection="1">
      <alignment horizontal="center" vertical="center" shrinkToFit="1"/>
    </xf>
    <xf numFmtId="0" fontId="14" fillId="0" borderId="29" xfId="0" applyNumberFormat="1" applyFont="1" applyFill="1" applyBorder="1" applyAlignment="1" applyProtection="1">
      <alignment horizontal="center" vertical="center" shrinkToFit="1"/>
    </xf>
    <xf numFmtId="0" fontId="6" fillId="0" borderId="47" xfId="0" applyFont="1" applyFill="1" applyBorder="1" applyAlignment="1" applyProtection="1">
      <alignment horizontal="center" vertical="center"/>
    </xf>
    <xf numFmtId="0" fontId="6" fillId="0" borderId="29" xfId="0" applyFont="1" applyBorder="1" applyAlignment="1" applyProtection="1">
      <alignment horizontal="center" vertical="center"/>
    </xf>
    <xf numFmtId="0" fontId="6" fillId="0" borderId="30"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24"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5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0" fontId="6" fillId="0" borderId="40" xfId="0" applyFont="1" applyBorder="1" applyAlignment="1" applyProtection="1">
      <alignment horizontal="center" vertical="center" wrapText="1"/>
    </xf>
    <xf numFmtId="0" fontId="6" fillId="0" borderId="35" xfId="0" applyFont="1" applyBorder="1" applyAlignment="1" applyProtection="1">
      <alignment horizontal="center" vertical="center" wrapText="1"/>
    </xf>
    <xf numFmtId="0" fontId="6" fillId="0" borderId="47" xfId="0" applyFont="1" applyBorder="1" applyAlignment="1" applyProtection="1">
      <alignment horizontal="center" vertical="center" wrapText="1"/>
    </xf>
    <xf numFmtId="0" fontId="8" fillId="0" borderId="3" xfId="0" applyFont="1" applyBorder="1" applyAlignment="1" applyProtection="1">
      <alignment horizontal="center"/>
    </xf>
    <xf numFmtId="0" fontId="14" fillId="0" borderId="5" xfId="0" applyFont="1" applyBorder="1" applyAlignment="1" applyProtection="1">
      <alignment horizontal="right" vertical="center"/>
    </xf>
    <xf numFmtId="0" fontId="14" fillId="0" borderId="6" xfId="0" applyFont="1" applyBorder="1" applyAlignment="1" applyProtection="1">
      <alignment horizontal="right" vertical="center"/>
    </xf>
    <xf numFmtId="0" fontId="14" fillId="0" borderId="12" xfId="0" applyFont="1" applyBorder="1" applyAlignment="1" applyProtection="1">
      <alignment horizontal="right" vertical="center"/>
    </xf>
    <xf numFmtId="0" fontId="14" fillId="0" borderId="13" xfId="0" applyFont="1" applyBorder="1" applyAlignment="1" applyProtection="1">
      <alignment horizontal="right" vertical="center"/>
    </xf>
    <xf numFmtId="0" fontId="14" fillId="2" borderId="23" xfId="0" applyFont="1" applyFill="1" applyBorder="1" applyAlignment="1" applyProtection="1">
      <alignment horizontal="center" vertical="top"/>
    </xf>
    <xf numFmtId="0" fontId="14" fillId="2" borderId="51" xfId="0" applyFont="1" applyFill="1" applyBorder="1" applyAlignment="1" applyProtection="1">
      <alignment horizontal="center" vertical="top"/>
    </xf>
    <xf numFmtId="0" fontId="14" fillId="2" borderId="45" xfId="0" applyFont="1" applyFill="1" applyBorder="1" applyAlignment="1" applyProtection="1">
      <alignment horizontal="center" vertical="top"/>
    </xf>
    <xf numFmtId="0" fontId="14" fillId="2" borderId="39" xfId="0" applyFont="1" applyFill="1" applyBorder="1" applyAlignment="1" applyProtection="1">
      <alignment horizontal="center" vertical="top"/>
    </xf>
    <xf numFmtId="0" fontId="14" fillId="2" borderId="8"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0" fillId="2" borderId="1" xfId="0" applyFont="1" applyFill="1" applyBorder="1" applyAlignment="1" applyProtection="1">
      <alignment horizontal="left" vertical="center"/>
      <protection locked="0"/>
    </xf>
    <xf numFmtId="0" fontId="10" fillId="2" borderId="4" xfId="0" applyFont="1" applyFill="1" applyBorder="1" applyAlignment="1" applyProtection="1">
      <alignment horizontal="left" vertical="center"/>
      <protection locked="0"/>
    </xf>
    <xf numFmtId="0" fontId="6" fillId="0" borderId="82" xfId="0" applyFont="1" applyFill="1" applyBorder="1" applyAlignment="1" applyProtection="1">
      <alignment horizontal="center" vertical="center" wrapText="1"/>
    </xf>
    <xf numFmtId="0" fontId="6" fillId="0" borderId="83" xfId="0" applyFont="1" applyFill="1" applyBorder="1" applyAlignment="1" applyProtection="1">
      <alignment horizontal="center" vertical="center" wrapText="1"/>
    </xf>
    <xf numFmtId="0" fontId="6" fillId="0" borderId="84" xfId="0" applyFont="1" applyFill="1" applyBorder="1" applyAlignment="1" applyProtection="1">
      <alignment horizontal="center" vertical="center" wrapText="1"/>
    </xf>
    <xf numFmtId="0" fontId="2" fillId="0" borderId="68" xfId="0" applyFont="1" applyBorder="1" applyAlignment="1" applyProtection="1">
      <alignment horizontal="right" vertical="center"/>
    </xf>
    <xf numFmtId="0" fontId="8" fillId="0" borderId="15" xfId="0" applyFont="1" applyBorder="1" applyAlignment="1" applyProtection="1">
      <alignment horizontal="center"/>
    </xf>
    <xf numFmtId="0" fontId="12" fillId="0" borderId="10" xfId="0" applyFont="1" applyFill="1" applyBorder="1" applyAlignment="1" applyProtection="1">
      <alignment horizontal="center" wrapText="1"/>
    </xf>
    <xf numFmtId="0" fontId="12" fillId="0" borderId="62" xfId="0" applyFont="1" applyFill="1" applyBorder="1" applyAlignment="1" applyProtection="1">
      <alignment horizontal="center" wrapText="1"/>
    </xf>
    <xf numFmtId="0" fontId="6" fillId="0" borderId="30" xfId="0" applyFont="1" applyBorder="1" applyAlignment="1" applyProtection="1">
      <alignment horizontal="center" vertical="center" wrapText="1"/>
    </xf>
    <xf numFmtId="0" fontId="6" fillId="0" borderId="28" xfId="0" applyFont="1" applyBorder="1" applyAlignment="1" applyProtection="1">
      <alignment horizontal="center" vertical="center" wrapText="1"/>
    </xf>
    <xf numFmtId="0" fontId="6" fillId="0" borderId="55" xfId="0" applyFont="1" applyBorder="1" applyAlignment="1" applyProtection="1">
      <alignment horizontal="center" vertical="center" wrapText="1"/>
    </xf>
    <xf numFmtId="0" fontId="6" fillId="0" borderId="16" xfId="0" applyFont="1" applyBorder="1" applyAlignment="1" applyProtection="1">
      <alignment horizontal="center"/>
    </xf>
    <xf numFmtId="0" fontId="6" fillId="0" borderId="9" xfId="0" applyFont="1" applyBorder="1" applyAlignment="1" applyProtection="1">
      <alignment horizontal="center"/>
    </xf>
    <xf numFmtId="0" fontId="6" fillId="0" borderId="71" xfId="0" applyFont="1" applyBorder="1" applyAlignment="1" applyProtection="1">
      <alignment horizontal="center" vertical="center"/>
    </xf>
    <xf numFmtId="0" fontId="6" fillId="0" borderId="44" xfId="0" applyFont="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20" xfId="0" applyFont="1" applyBorder="1" applyAlignment="1" applyProtection="1">
      <alignment horizontal="center" vertical="center"/>
    </xf>
    <xf numFmtId="0" fontId="6" fillId="0" borderId="98" xfId="0" applyFont="1" applyBorder="1" applyAlignment="1" applyProtection="1">
      <alignment horizontal="center" vertical="center"/>
    </xf>
    <xf numFmtId="0" fontId="12" fillId="0" borderId="79" xfId="0" applyFont="1" applyFill="1" applyBorder="1" applyAlignment="1" applyProtection="1">
      <alignment horizontal="center" vertical="center" wrapText="1"/>
    </xf>
    <xf numFmtId="0" fontId="12" fillId="0" borderId="95" xfId="0" applyFont="1" applyFill="1" applyBorder="1" applyAlignment="1" applyProtection="1">
      <alignment horizontal="center" vertical="center" wrapText="1"/>
    </xf>
    <xf numFmtId="0" fontId="12" fillId="0" borderId="80" xfId="0" applyFont="1" applyFill="1" applyBorder="1" applyAlignment="1" applyProtection="1">
      <alignment horizontal="center" vertical="center" wrapText="1"/>
    </xf>
    <xf numFmtId="0" fontId="12" fillId="0" borderId="59" xfId="0" applyFont="1" applyFill="1" applyBorder="1" applyAlignment="1" applyProtection="1">
      <alignment horizontal="center" vertical="center" wrapText="1"/>
    </xf>
    <xf numFmtId="0" fontId="12" fillId="0" borderId="28" xfId="0" applyFont="1" applyFill="1" applyBorder="1" applyAlignment="1" applyProtection="1">
      <alignment horizontal="center" vertical="center" wrapText="1"/>
    </xf>
    <xf numFmtId="0" fontId="12" fillId="0" borderId="60" xfId="0" applyFont="1" applyFill="1" applyBorder="1" applyAlignment="1" applyProtection="1">
      <alignment horizontal="center" vertical="center" wrapText="1"/>
    </xf>
    <xf numFmtId="38" fontId="17" fillId="0" borderId="70" xfId="2" applyFont="1" applyFill="1" applyBorder="1" applyAlignment="1" applyProtection="1">
      <alignment horizontal="right" vertical="center" shrinkToFit="1"/>
    </xf>
    <xf numFmtId="0" fontId="14" fillId="0" borderId="90" xfId="0" applyNumberFormat="1" applyFont="1" applyFill="1" applyBorder="1" applyAlignment="1" applyProtection="1">
      <alignment horizontal="center" vertical="center" shrinkToFit="1"/>
    </xf>
    <xf numFmtId="0" fontId="14" fillId="0" borderId="89" xfId="0" applyNumberFormat="1" applyFont="1" applyFill="1" applyBorder="1" applyAlignment="1" applyProtection="1">
      <alignment horizontal="center" vertical="center" shrinkToFit="1"/>
    </xf>
    <xf numFmtId="0" fontId="14" fillId="0" borderId="5" xfId="0" applyNumberFormat="1" applyFont="1" applyFill="1" applyBorder="1" applyAlignment="1" applyProtection="1">
      <alignment horizontal="center" vertical="center" shrinkToFit="1"/>
    </xf>
    <xf numFmtId="0" fontId="14" fillId="0" borderId="6" xfId="0" applyNumberFormat="1" applyFont="1" applyFill="1" applyBorder="1" applyAlignment="1" applyProtection="1">
      <alignment horizontal="center" vertical="center" shrinkToFit="1"/>
    </xf>
    <xf numFmtId="0" fontId="14" fillId="2" borderId="8" xfId="0" applyFont="1" applyFill="1" applyBorder="1" applyAlignment="1" applyProtection="1">
      <alignment horizontal="left" vertical="center" shrinkToFit="1"/>
      <protection locked="0"/>
    </xf>
    <xf numFmtId="0" fontId="14" fillId="2" borderId="11" xfId="0" applyFont="1" applyFill="1" applyBorder="1" applyAlignment="1" applyProtection="1">
      <alignment horizontal="left" vertical="center" shrinkToFit="1"/>
      <protection locked="0"/>
    </xf>
    <xf numFmtId="0" fontId="6" fillId="0" borderId="1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14" fillId="0" borderId="1" xfId="0" applyFont="1" applyFill="1" applyBorder="1" applyAlignment="1" applyProtection="1">
      <alignment horizontal="left" vertical="center" shrinkToFit="1"/>
    </xf>
    <xf numFmtId="0" fontId="14" fillId="0" borderId="3" xfId="0" applyFont="1" applyFill="1" applyBorder="1" applyAlignment="1" applyProtection="1">
      <alignment horizontal="left" vertical="center" shrinkToFit="1"/>
    </xf>
    <xf numFmtId="0" fontId="14" fillId="0" borderId="4" xfId="0" applyFont="1" applyFill="1" applyBorder="1" applyAlignment="1" applyProtection="1">
      <alignment horizontal="left" vertical="center" shrinkToFit="1"/>
    </xf>
    <xf numFmtId="0" fontId="14" fillId="0" borderId="8" xfId="0" applyFont="1" applyFill="1" applyBorder="1" applyAlignment="1" applyProtection="1">
      <alignment horizontal="left" vertical="center" shrinkToFit="1"/>
    </xf>
    <xf numFmtId="0" fontId="14" fillId="0" borderId="10" xfId="0" applyFont="1" applyFill="1" applyBorder="1" applyAlignment="1" applyProtection="1">
      <alignment horizontal="left" vertical="center" shrinkToFit="1"/>
    </xf>
    <xf numFmtId="0" fontId="14" fillId="0" borderId="11" xfId="0" applyFont="1" applyFill="1" applyBorder="1" applyAlignment="1" applyProtection="1">
      <alignment horizontal="left" vertical="center" shrinkToFit="1"/>
    </xf>
    <xf numFmtId="0" fontId="0" fillId="0" borderId="94" xfId="0" applyFont="1" applyBorder="1" applyAlignment="1" applyProtection="1">
      <alignment horizontal="center"/>
    </xf>
    <xf numFmtId="0" fontId="0" fillId="0" borderId="80" xfId="0" applyFont="1" applyBorder="1" applyAlignment="1" applyProtection="1">
      <alignment horizontal="center"/>
    </xf>
    <xf numFmtId="0" fontId="0" fillId="0" borderId="30" xfId="0" applyFont="1" applyBorder="1" applyAlignment="1" applyProtection="1">
      <alignment horizontal="center"/>
    </xf>
    <xf numFmtId="0" fontId="0" fillId="0" borderId="60" xfId="0" applyFont="1" applyBorder="1" applyAlignment="1" applyProtection="1">
      <alignment horizontal="center"/>
    </xf>
    <xf numFmtId="181" fontId="2" fillId="0" borderId="67" xfId="0" applyNumberFormat="1" applyFont="1" applyBorder="1" applyAlignment="1" applyProtection="1">
      <alignment horizontal="right" vertical="center" shrinkToFit="1"/>
    </xf>
    <xf numFmtId="181" fontId="2" fillId="0" borderId="70" xfId="0" applyNumberFormat="1" applyFont="1" applyBorder="1" applyAlignment="1" applyProtection="1">
      <alignment horizontal="right" vertical="center" shrinkToFit="1"/>
    </xf>
    <xf numFmtId="0" fontId="14" fillId="0" borderId="13" xfId="0" applyNumberFormat="1" applyFont="1" applyFill="1" applyBorder="1" applyAlignment="1" applyProtection="1">
      <alignment horizontal="center" vertical="center" shrinkToFit="1"/>
    </xf>
    <xf numFmtId="0" fontId="6" fillId="0" borderId="37" xfId="0" applyFont="1" applyBorder="1" applyAlignment="1" applyProtection="1">
      <alignment horizontal="center" vertical="center"/>
    </xf>
    <xf numFmtId="0" fontId="6" fillId="0" borderId="47" xfId="0" applyFont="1" applyBorder="1" applyAlignment="1" applyProtection="1">
      <alignment horizontal="center" vertical="center"/>
    </xf>
    <xf numFmtId="0" fontId="6" fillId="0" borderId="16" xfId="0" applyFont="1" applyFill="1" applyBorder="1" applyAlignment="1" applyProtection="1">
      <alignment horizontal="center" vertical="center"/>
    </xf>
    <xf numFmtId="0" fontId="8" fillId="0" borderId="2" xfId="0" applyFont="1" applyBorder="1" applyAlignment="1" applyProtection="1">
      <alignment horizontal="center"/>
    </xf>
  </cellXfs>
  <cellStyles count="3">
    <cellStyle name="桁区切り" xfId="2" builtinId="6"/>
    <cellStyle name="桁区切り 2" xfId="1"/>
    <cellStyle name="標準" xfId="0" builtinId="0"/>
  </cellStyles>
  <dxfs count="18">
    <dxf>
      <fill>
        <patternFill>
          <bgColor rgb="FFFF0000"/>
        </patternFill>
      </fill>
    </dxf>
    <dxf>
      <fill>
        <patternFill>
          <bgColor rgb="FFFF0000"/>
        </patternFill>
      </fill>
    </dxf>
    <dxf>
      <fill>
        <patternFill>
          <bgColor rgb="FFFF0000"/>
        </patternFill>
      </fill>
    </dxf>
    <dxf>
      <fill>
        <patternFill>
          <bgColor rgb="FFFFFF66"/>
        </patternFill>
      </fill>
    </dxf>
    <dxf>
      <fill>
        <patternFill>
          <bgColor rgb="FFFF0000"/>
        </patternFill>
      </fill>
    </dxf>
    <dxf>
      <fill>
        <patternFill>
          <bgColor rgb="FFFF0000"/>
        </patternFill>
      </fill>
    </dxf>
    <dxf>
      <fill>
        <patternFill>
          <bgColor rgb="FFFF0000"/>
        </patternFill>
      </fill>
    </dxf>
    <dxf>
      <fill>
        <patternFill>
          <bgColor rgb="FFFFFF66"/>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66"/>
        </patternFill>
      </fill>
    </dxf>
  </dxfs>
  <tableStyles count="0" defaultTableStyle="TableStyleMedium2"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438150</xdr:colOff>
          <xdr:row>11</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9525</xdr:rowOff>
        </xdr:from>
        <xdr:to>
          <xdr:col>1</xdr:col>
          <xdr:colOff>438150</xdr:colOff>
          <xdr:row>13</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438150</xdr:colOff>
          <xdr:row>11</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9525</xdr:rowOff>
        </xdr:from>
        <xdr:to>
          <xdr:col>1</xdr:col>
          <xdr:colOff>438150</xdr:colOff>
          <xdr:row>13</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163286</xdr:colOff>
      <xdr:row>2</xdr:row>
      <xdr:rowOff>0</xdr:rowOff>
    </xdr:from>
    <xdr:to>
      <xdr:col>8</xdr:col>
      <xdr:colOff>48985</xdr:colOff>
      <xdr:row>5</xdr:row>
      <xdr:rowOff>47625</xdr:rowOff>
    </xdr:to>
    <xdr:sp macro="" textlink="">
      <xdr:nvSpPr>
        <xdr:cNvPr id="6" name="四角形吹き出し 5"/>
        <xdr:cNvSpPr/>
      </xdr:nvSpPr>
      <xdr:spPr>
        <a:xfrm>
          <a:off x="5173436" y="685800"/>
          <a:ext cx="2181224" cy="647700"/>
        </a:xfrm>
        <a:prstGeom prst="wedgeRectCallout">
          <a:avLst>
            <a:gd name="adj1" fmla="val -65228"/>
            <a:gd name="adj2" fmla="val -24481"/>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申請する事業所・サービスごとに作成してください。</a:t>
          </a:r>
          <a:endParaRPr kumimoji="1" lang="en-US" altLang="ja-JP" sz="1100">
            <a:solidFill>
              <a:sysClr val="windowText" lastClr="000000"/>
            </a:solidFill>
            <a:latin typeface="+mn-ea"/>
            <a:ea typeface="+mn-ea"/>
          </a:endParaRPr>
        </a:p>
      </xdr:txBody>
    </xdr:sp>
    <xdr:clientData/>
  </xdr:twoCellAnchor>
  <xdr:twoCellAnchor>
    <xdr:from>
      <xdr:col>7</xdr:col>
      <xdr:colOff>401411</xdr:colOff>
      <xdr:row>0</xdr:row>
      <xdr:rowOff>123825</xdr:rowOff>
    </xdr:from>
    <xdr:to>
      <xdr:col>10</xdr:col>
      <xdr:colOff>572861</xdr:colOff>
      <xdr:row>1</xdr:row>
      <xdr:rowOff>304800</xdr:rowOff>
    </xdr:to>
    <xdr:sp macro="" textlink="">
      <xdr:nvSpPr>
        <xdr:cNvPr id="7" name="四角形吹き出し 6"/>
        <xdr:cNvSpPr/>
      </xdr:nvSpPr>
      <xdr:spPr>
        <a:xfrm>
          <a:off x="7230836" y="123825"/>
          <a:ext cx="2171700" cy="485775"/>
        </a:xfrm>
        <a:prstGeom prst="wedgeRectCallout">
          <a:avLst>
            <a:gd name="adj1" fmla="val -154"/>
            <a:gd name="adj2" fmla="val 89539"/>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年度ごとに作成してください。</a:t>
          </a:r>
          <a:endParaRPr kumimoji="1" lang="en-US" altLang="ja-JP" sz="1100">
            <a:solidFill>
              <a:sysClr val="windowText" lastClr="000000"/>
            </a:solidFill>
            <a:latin typeface="+mn-ea"/>
            <a:ea typeface="+mn-ea"/>
          </a:endParaRPr>
        </a:p>
      </xdr:txBody>
    </xdr:sp>
    <xdr:clientData/>
  </xdr:twoCellAnchor>
  <xdr:twoCellAnchor>
    <xdr:from>
      <xdr:col>4</xdr:col>
      <xdr:colOff>687161</xdr:colOff>
      <xdr:row>5</xdr:row>
      <xdr:rowOff>142874</xdr:rowOff>
    </xdr:from>
    <xdr:to>
      <xdr:col>9</xdr:col>
      <xdr:colOff>496661</xdr:colOff>
      <xdr:row>9</xdr:row>
      <xdr:rowOff>114300</xdr:rowOff>
    </xdr:to>
    <xdr:sp macro="" textlink="">
      <xdr:nvSpPr>
        <xdr:cNvPr id="8" name="四角形吹き出し 7"/>
        <xdr:cNvSpPr/>
      </xdr:nvSpPr>
      <xdr:spPr>
        <a:xfrm>
          <a:off x="3982811" y="1428749"/>
          <a:ext cx="4781550" cy="952501"/>
        </a:xfrm>
        <a:prstGeom prst="wedgeRectCallout">
          <a:avLst>
            <a:gd name="adj1" fmla="val -69958"/>
            <a:gd name="adj2" fmla="val -44453"/>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補助可否の判定に関わるため</a:t>
          </a:r>
          <a:r>
            <a:rPr kumimoji="1" lang="ja-JP" altLang="en-US" sz="1100" b="1">
              <a:solidFill>
                <a:srgbClr val="FF0000"/>
              </a:solidFill>
              <a:latin typeface="+mn-ea"/>
              <a:ea typeface="+mn-ea"/>
            </a:rPr>
            <a:t>申請物品入力の前に必ず入力</a:t>
          </a:r>
          <a:r>
            <a:rPr kumimoji="1" lang="ja-JP" altLang="en-US" sz="1100">
              <a:solidFill>
                <a:sysClr val="windowText" lastClr="000000"/>
              </a:solidFill>
              <a:latin typeface="+mn-ea"/>
              <a:ea typeface="+mn-ea"/>
            </a:rPr>
            <a:t>してください。</a:t>
          </a:r>
        </a:p>
        <a:p>
          <a:pPr algn="l"/>
          <a:r>
            <a:rPr kumimoji="1" lang="ja-JP" altLang="en-US" sz="1100" u="sng">
              <a:solidFill>
                <a:sysClr val="windowText" lastClr="000000"/>
              </a:solidFill>
              <a:latin typeface="+mn-ea"/>
              <a:ea typeface="+mn-ea"/>
            </a:rPr>
            <a:t>感染が複数回に分かれている場合は、期間ごとにファイルを分けてください。</a:t>
          </a:r>
        </a:p>
      </xdr:txBody>
    </xdr:sp>
    <xdr:clientData/>
  </xdr:twoCellAnchor>
  <xdr:twoCellAnchor>
    <xdr:from>
      <xdr:col>5</xdr:col>
      <xdr:colOff>325210</xdr:colOff>
      <xdr:row>9</xdr:row>
      <xdr:rowOff>228601</xdr:rowOff>
    </xdr:from>
    <xdr:to>
      <xdr:col>10</xdr:col>
      <xdr:colOff>115660</xdr:colOff>
      <xdr:row>12</xdr:row>
      <xdr:rowOff>152400</xdr:rowOff>
    </xdr:to>
    <xdr:sp macro="" textlink="">
      <xdr:nvSpPr>
        <xdr:cNvPr id="9" name="四角形吹き出し 8"/>
        <xdr:cNvSpPr/>
      </xdr:nvSpPr>
      <xdr:spPr>
        <a:xfrm>
          <a:off x="5335360" y="2495551"/>
          <a:ext cx="3609975" cy="647699"/>
        </a:xfrm>
        <a:prstGeom prst="wedgeRectCallout">
          <a:avLst>
            <a:gd name="adj1" fmla="val -107953"/>
            <a:gd name="adj2" fmla="val 4245"/>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申請物品の最後の支払日を記入してください。</a:t>
          </a:r>
        </a:p>
        <a:p>
          <a:pPr algn="l"/>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支払が完了していない物品の申請はできません。</a:t>
          </a:r>
        </a:p>
      </xdr:txBody>
    </xdr:sp>
    <xdr:clientData/>
  </xdr:twoCellAnchor>
  <xdr:twoCellAnchor>
    <xdr:from>
      <xdr:col>5</xdr:col>
      <xdr:colOff>153760</xdr:colOff>
      <xdr:row>13</xdr:row>
      <xdr:rowOff>9526</xdr:rowOff>
    </xdr:from>
    <xdr:to>
      <xdr:col>10</xdr:col>
      <xdr:colOff>1382486</xdr:colOff>
      <xdr:row>17</xdr:row>
      <xdr:rowOff>161925</xdr:rowOff>
    </xdr:to>
    <xdr:sp macro="" textlink="">
      <xdr:nvSpPr>
        <xdr:cNvPr id="10" name="四角形吹き出し 9"/>
        <xdr:cNvSpPr/>
      </xdr:nvSpPr>
      <xdr:spPr>
        <a:xfrm>
          <a:off x="5163910" y="3238501"/>
          <a:ext cx="5048251" cy="1133474"/>
        </a:xfrm>
        <a:prstGeom prst="wedgeRectCallout">
          <a:avLst>
            <a:gd name="adj1" fmla="val -88393"/>
            <a:gd name="adj2" fmla="val -39373"/>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税込価格または税抜価格どちらの消費税区分で計上しているか選択してください。</a:t>
          </a:r>
        </a:p>
        <a:p>
          <a:pPr algn="l"/>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一覧表に計上する金額は、税込と税抜が混在しないよう統一してください。</a:t>
          </a:r>
          <a:endParaRPr kumimoji="1" lang="en-US" altLang="ja-JP" sz="1100">
            <a:solidFill>
              <a:sysClr val="windowText" lastClr="000000"/>
            </a:solidFill>
            <a:latin typeface="+mn-ea"/>
            <a:ea typeface="+mn-ea"/>
          </a:endParaRPr>
        </a:p>
        <a:p>
          <a:pPr algn="l"/>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消費税区分は申請全体で統一する必要があります。</a:t>
          </a:r>
        </a:p>
      </xdr:txBody>
    </xdr:sp>
    <xdr:clientData/>
  </xdr:twoCellAnchor>
  <xdr:twoCellAnchor>
    <xdr:from>
      <xdr:col>2</xdr:col>
      <xdr:colOff>280309</xdr:colOff>
      <xdr:row>14</xdr:row>
      <xdr:rowOff>62593</xdr:rowOff>
    </xdr:from>
    <xdr:to>
      <xdr:col>3</xdr:col>
      <xdr:colOff>1758043</xdr:colOff>
      <xdr:row>16</xdr:row>
      <xdr:rowOff>219075</xdr:rowOff>
    </xdr:to>
    <xdr:sp macro="" textlink="">
      <xdr:nvSpPr>
        <xdr:cNvPr id="11" name="四角形吹き出し 10"/>
        <xdr:cNvSpPr/>
      </xdr:nvSpPr>
      <xdr:spPr>
        <a:xfrm>
          <a:off x="985159" y="3539218"/>
          <a:ext cx="2182584" cy="642257"/>
        </a:xfrm>
        <a:prstGeom prst="wedgeRectCallout">
          <a:avLst>
            <a:gd name="adj1" fmla="val -63983"/>
            <a:gd name="adj2" fmla="val 131309"/>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感染発生対応期間外に注文された物品は補助対象外です。</a:t>
          </a:r>
        </a:p>
      </xdr:txBody>
    </xdr:sp>
    <xdr:clientData/>
  </xdr:twoCellAnchor>
  <xdr:twoCellAnchor>
    <xdr:from>
      <xdr:col>11</xdr:col>
      <xdr:colOff>242209</xdr:colOff>
      <xdr:row>23</xdr:row>
      <xdr:rowOff>231321</xdr:rowOff>
    </xdr:from>
    <xdr:to>
      <xdr:col>12</xdr:col>
      <xdr:colOff>631372</xdr:colOff>
      <xdr:row>28</xdr:row>
      <xdr:rowOff>217714</xdr:rowOff>
    </xdr:to>
    <xdr:sp macro="" textlink="">
      <xdr:nvSpPr>
        <xdr:cNvPr id="12" name="四角形吹き出し 11"/>
        <xdr:cNvSpPr/>
      </xdr:nvSpPr>
      <xdr:spPr>
        <a:xfrm>
          <a:off x="10862584" y="6098721"/>
          <a:ext cx="2179863" cy="1177018"/>
        </a:xfrm>
        <a:prstGeom prst="wedgeRectCallout">
          <a:avLst>
            <a:gd name="adj1" fmla="val -67096"/>
            <a:gd name="adj2" fmla="val -2364"/>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対象経費一覧に記載のない物品（代替品として使用した場合）は、</a:t>
          </a:r>
          <a:r>
            <a:rPr kumimoji="1" lang="ja-JP" altLang="en-US" sz="1100" u="sng">
              <a:solidFill>
                <a:sysClr val="windowText" lastClr="000000"/>
              </a:solidFill>
              <a:latin typeface="+mn-ea"/>
              <a:ea typeface="+mn-ea"/>
            </a:rPr>
            <a:t>備考欄に用途を記入</a:t>
          </a:r>
          <a:r>
            <a:rPr kumimoji="1" lang="ja-JP" altLang="en-US" sz="1100">
              <a:solidFill>
                <a:sysClr val="windowText" lastClr="000000"/>
              </a:solidFill>
              <a:latin typeface="+mn-ea"/>
              <a:ea typeface="+mn-ea"/>
            </a:rPr>
            <a:t>してください。</a:t>
          </a:r>
        </a:p>
        <a:p>
          <a:pPr algn="l"/>
          <a:endParaRPr kumimoji="1" lang="en-US" altLang="ja-JP" sz="1100">
            <a:solidFill>
              <a:sysClr val="windowText" lastClr="000000"/>
            </a:solidFill>
            <a:latin typeface="+mn-ea"/>
            <a:ea typeface="+mn-ea"/>
          </a:endParaRPr>
        </a:p>
        <a:p>
          <a:pPr algn="l"/>
          <a:endParaRPr kumimoji="1" lang="ja-JP" altLang="en-US" sz="1100">
            <a:solidFill>
              <a:sysClr val="windowText" lastClr="000000"/>
            </a:solidFill>
            <a:latin typeface="+mn-ea"/>
            <a:ea typeface="+mn-ea"/>
          </a:endParaRPr>
        </a:p>
      </xdr:txBody>
    </xdr:sp>
    <xdr:clientData/>
  </xdr:twoCellAnchor>
  <xdr:twoCellAnchor>
    <xdr:from>
      <xdr:col>11</xdr:col>
      <xdr:colOff>283029</xdr:colOff>
      <xdr:row>30</xdr:row>
      <xdr:rowOff>54429</xdr:rowOff>
    </xdr:from>
    <xdr:to>
      <xdr:col>12</xdr:col>
      <xdr:colOff>672192</xdr:colOff>
      <xdr:row>34</xdr:row>
      <xdr:rowOff>108857</xdr:rowOff>
    </xdr:to>
    <xdr:sp macro="" textlink="">
      <xdr:nvSpPr>
        <xdr:cNvPr id="13" name="四角形吹き出し 12"/>
        <xdr:cNvSpPr/>
      </xdr:nvSpPr>
      <xdr:spPr>
        <a:xfrm>
          <a:off x="10903404" y="7588704"/>
          <a:ext cx="2179863" cy="1006928"/>
        </a:xfrm>
        <a:prstGeom prst="wedgeRectCallout">
          <a:avLst>
            <a:gd name="adj1" fmla="val -65228"/>
            <a:gd name="adj2" fmla="val -19218"/>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感染終息日より後に納品された場合は、</a:t>
          </a:r>
          <a:r>
            <a:rPr kumimoji="1" lang="ja-JP" altLang="en-US" sz="1100" u="sng">
              <a:solidFill>
                <a:sysClr val="windowText" lastClr="000000"/>
              </a:solidFill>
              <a:latin typeface="+mn-ea"/>
              <a:ea typeface="+mn-ea"/>
            </a:rPr>
            <a:t>備考欄に納品が遅れた理由を記入</a:t>
          </a:r>
          <a:r>
            <a:rPr kumimoji="1" lang="ja-JP" altLang="en-US" sz="1100">
              <a:solidFill>
                <a:sysClr val="windowText" lastClr="000000"/>
              </a:solidFill>
              <a:latin typeface="+mn-ea"/>
              <a:ea typeface="+mn-ea"/>
            </a:rPr>
            <a:t>してください。</a:t>
          </a:r>
        </a:p>
        <a:p>
          <a:pPr algn="l"/>
          <a:endParaRPr kumimoji="1" lang="ja-JP" altLang="en-US" sz="1100">
            <a:solidFill>
              <a:sysClr val="windowText" lastClr="000000"/>
            </a:solidFill>
            <a:latin typeface="+mn-ea"/>
            <a:ea typeface="+mn-ea"/>
          </a:endParaRPr>
        </a:p>
        <a:p>
          <a:pPr algn="l"/>
          <a:endParaRPr kumimoji="1" lang="en-US" altLang="ja-JP" sz="1100">
            <a:solidFill>
              <a:sysClr val="windowText" lastClr="000000"/>
            </a:solidFill>
            <a:latin typeface="+mn-ea"/>
            <a:ea typeface="+mn-ea"/>
          </a:endParaRPr>
        </a:p>
        <a:p>
          <a:pPr algn="l"/>
          <a:endParaRPr kumimoji="1" lang="ja-JP" altLang="en-US" sz="1100">
            <a:solidFill>
              <a:sysClr val="windowText" lastClr="000000"/>
            </a:solidFill>
            <a:latin typeface="+mn-ea"/>
            <a:ea typeface="+mn-ea"/>
          </a:endParaRPr>
        </a:p>
      </xdr:txBody>
    </xdr:sp>
    <xdr:clientData/>
  </xdr:twoCellAnchor>
  <xdr:twoCellAnchor>
    <xdr:from>
      <xdr:col>1</xdr:col>
      <xdr:colOff>333375</xdr:colOff>
      <xdr:row>33</xdr:row>
      <xdr:rowOff>171450</xdr:rowOff>
    </xdr:from>
    <xdr:to>
      <xdr:col>3</xdr:col>
      <xdr:colOff>1585232</xdr:colOff>
      <xdr:row>38</xdr:row>
      <xdr:rowOff>157843</xdr:rowOff>
    </xdr:to>
    <xdr:sp macro="" textlink="">
      <xdr:nvSpPr>
        <xdr:cNvPr id="14" name="四角形吹き出し 13"/>
        <xdr:cNvSpPr/>
      </xdr:nvSpPr>
      <xdr:spPr>
        <a:xfrm>
          <a:off x="333375" y="8420100"/>
          <a:ext cx="2661557" cy="1177018"/>
        </a:xfrm>
        <a:prstGeom prst="wedgeRectCallout">
          <a:avLst>
            <a:gd name="adj1" fmla="val -1716"/>
            <a:gd name="adj2" fmla="val -68656"/>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該当する品目名をプルダウンより選択してください。</a:t>
          </a:r>
        </a:p>
        <a:p>
          <a:pPr algn="l"/>
          <a:r>
            <a:rPr kumimoji="1" lang="ja-JP" altLang="en-US" sz="1100">
              <a:solidFill>
                <a:sysClr val="windowText" lastClr="000000"/>
              </a:solidFill>
              <a:latin typeface="+mn-ea"/>
              <a:ea typeface="+mn-ea"/>
            </a:rPr>
            <a:t>該当する品目名が選択肢にない場合は、その他を選択してください。</a:t>
          </a:r>
        </a:p>
        <a:p>
          <a:pPr algn="l"/>
          <a:endParaRPr kumimoji="1" lang="ja-JP" altLang="en-US" sz="1100">
            <a:solidFill>
              <a:sysClr val="windowText" lastClr="000000"/>
            </a:solidFill>
            <a:latin typeface="+mn-ea"/>
            <a:ea typeface="+mn-ea"/>
          </a:endParaRPr>
        </a:p>
        <a:p>
          <a:pPr algn="l"/>
          <a:endParaRPr kumimoji="1" lang="en-US" altLang="ja-JP" sz="1100">
            <a:solidFill>
              <a:sysClr val="windowText" lastClr="000000"/>
            </a:solidFill>
            <a:latin typeface="+mn-ea"/>
            <a:ea typeface="+mn-ea"/>
          </a:endParaRPr>
        </a:p>
        <a:p>
          <a:pPr algn="l"/>
          <a:endParaRPr kumimoji="1" lang="ja-JP" altLang="en-US" sz="11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1</xdr:row>
      <xdr:rowOff>219074</xdr:rowOff>
    </xdr:from>
    <xdr:to>
      <xdr:col>6</xdr:col>
      <xdr:colOff>19049</xdr:colOff>
      <xdr:row>6</xdr:row>
      <xdr:rowOff>123823</xdr:rowOff>
    </xdr:to>
    <xdr:sp macro="" textlink="">
      <xdr:nvSpPr>
        <xdr:cNvPr id="2" name="四角形吹き出し 1"/>
        <xdr:cNvSpPr/>
      </xdr:nvSpPr>
      <xdr:spPr>
        <a:xfrm>
          <a:off x="171450" y="523874"/>
          <a:ext cx="3381374" cy="1142999"/>
        </a:xfrm>
        <a:prstGeom prst="wedgeRectCallout">
          <a:avLst>
            <a:gd name="adj1" fmla="val 24046"/>
            <a:gd name="adj2" fmla="val 125496"/>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今回の感染対応により在庫の不足が見込まれた量を入力してください。</a:t>
          </a:r>
          <a:endParaRPr kumimoji="1" lang="en-US" altLang="ja-JP" sz="1100">
            <a:solidFill>
              <a:sysClr val="windowText" lastClr="000000"/>
            </a:solidFill>
            <a:latin typeface="+mn-ea"/>
            <a:ea typeface="+mn-ea"/>
          </a:endParaRPr>
        </a:p>
        <a:p>
          <a:pPr algn="l"/>
          <a:r>
            <a:rPr kumimoji="1" lang="ja-JP" altLang="en-US" sz="1100" b="1">
              <a:solidFill>
                <a:sysClr val="windowText" lastClr="000000"/>
              </a:solidFill>
              <a:latin typeface="+mn-ea"/>
              <a:ea typeface="+mn-ea"/>
            </a:rPr>
            <a:t>次回以降の感染に備えた補充分は含めないでください。</a:t>
          </a:r>
        </a:p>
      </xdr:txBody>
    </xdr:sp>
    <xdr:clientData/>
  </xdr:twoCellAnchor>
  <xdr:twoCellAnchor>
    <xdr:from>
      <xdr:col>8</xdr:col>
      <xdr:colOff>9525</xdr:colOff>
      <xdr:row>0</xdr:row>
      <xdr:rowOff>76200</xdr:rowOff>
    </xdr:from>
    <xdr:to>
      <xdr:col>14</xdr:col>
      <xdr:colOff>457199</xdr:colOff>
      <xdr:row>5</xdr:row>
      <xdr:rowOff>161925</xdr:rowOff>
    </xdr:to>
    <xdr:sp macro="" textlink="">
      <xdr:nvSpPr>
        <xdr:cNvPr id="3" name="四角形吹き出し 2"/>
        <xdr:cNvSpPr/>
      </xdr:nvSpPr>
      <xdr:spPr>
        <a:xfrm>
          <a:off x="4752975" y="76200"/>
          <a:ext cx="2762249" cy="1371600"/>
        </a:xfrm>
        <a:prstGeom prst="wedgeRectCallout">
          <a:avLst>
            <a:gd name="adj1" fmla="val -1600"/>
            <a:gd name="adj2" fmla="val 65419"/>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この金額を、</a:t>
          </a:r>
          <a:r>
            <a:rPr kumimoji="1" lang="ja-JP" altLang="en-US" sz="1100" b="1" u="sng">
              <a:solidFill>
                <a:sysClr val="windowText" lastClr="000000"/>
              </a:solidFill>
              <a:latin typeface="+mn-ea"/>
              <a:ea typeface="+mn-ea"/>
            </a:rPr>
            <a:t>交付申請書（様式第１号）の個票（様式</a:t>
          </a:r>
          <a:r>
            <a:rPr kumimoji="1" lang="en-US" altLang="ja-JP" sz="1100" b="1" u="sng">
              <a:solidFill>
                <a:sysClr val="windowText" lastClr="000000"/>
              </a:solidFill>
              <a:latin typeface="+mn-ea"/>
              <a:ea typeface="+mn-ea"/>
            </a:rPr>
            <a:t>1</a:t>
          </a:r>
          <a:r>
            <a:rPr kumimoji="1" lang="ja-JP" altLang="en-US" sz="1100" b="1" u="sng">
              <a:solidFill>
                <a:sysClr val="windowText" lastClr="000000"/>
              </a:solidFill>
              <a:latin typeface="+mn-ea"/>
              <a:ea typeface="+mn-ea"/>
            </a:rPr>
            <a:t>号</a:t>
          </a:r>
          <a:r>
            <a:rPr kumimoji="1" lang="en-US" altLang="ja-JP" sz="1100" b="1" u="sng">
              <a:solidFill>
                <a:sysClr val="windowText" lastClr="000000"/>
              </a:solidFill>
              <a:latin typeface="+mn-ea"/>
              <a:ea typeface="+mn-ea"/>
            </a:rPr>
            <a:t>-3</a:t>
          </a:r>
          <a:r>
            <a:rPr kumimoji="1" lang="ja-JP" altLang="en-US" sz="1100" b="1" u="sng">
              <a:solidFill>
                <a:sysClr val="windowText" lastClr="000000"/>
              </a:solidFill>
              <a:latin typeface="+mn-ea"/>
              <a:ea typeface="+mn-ea"/>
            </a:rPr>
            <a:t>または</a:t>
          </a:r>
          <a:r>
            <a:rPr kumimoji="1" lang="en-US" altLang="ja-JP" sz="1100" b="1" u="sng">
              <a:solidFill>
                <a:sysClr val="windowText" lastClr="000000"/>
              </a:solidFill>
              <a:latin typeface="+mn-ea"/>
              <a:ea typeface="+mn-ea"/>
            </a:rPr>
            <a:t>1</a:t>
          </a:r>
          <a:r>
            <a:rPr kumimoji="1" lang="ja-JP" altLang="en-US" sz="1100" b="1" u="sng">
              <a:solidFill>
                <a:sysClr val="windowText" lastClr="000000"/>
              </a:solidFill>
              <a:latin typeface="+mn-ea"/>
              <a:ea typeface="+mn-ea"/>
            </a:rPr>
            <a:t>号</a:t>
          </a:r>
          <a:r>
            <a:rPr kumimoji="1" lang="en-US" altLang="ja-JP" sz="1100" b="1" u="sng">
              <a:solidFill>
                <a:sysClr val="windowText" lastClr="000000"/>
              </a:solidFill>
              <a:latin typeface="+mn-ea"/>
              <a:ea typeface="+mn-ea"/>
            </a:rPr>
            <a:t>-5</a:t>
          </a:r>
          <a:r>
            <a:rPr kumimoji="1" lang="ja-JP" altLang="en-US" sz="1100" b="1" u="sng">
              <a:solidFill>
                <a:sysClr val="windowText" lastClr="000000"/>
              </a:solidFill>
              <a:latin typeface="+mn-ea"/>
              <a:ea typeface="+mn-ea"/>
            </a:rPr>
            <a:t>）に計上</a:t>
          </a:r>
          <a:r>
            <a:rPr kumimoji="1" lang="ja-JP" altLang="en-US" sz="1100">
              <a:solidFill>
                <a:sysClr val="windowText" lastClr="000000"/>
              </a:solidFill>
              <a:latin typeface="+mn-ea"/>
              <a:ea typeface="+mn-ea"/>
            </a:rPr>
            <a:t>してください。</a:t>
          </a:r>
        </a:p>
        <a:p>
          <a:pPr algn="l"/>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在庫の不足見込み量を超えて購入した分は補助対象外となります。</a:t>
          </a:r>
        </a:p>
      </xdr:txBody>
    </xdr:sp>
    <xdr:clientData/>
  </xdr:twoCellAnchor>
  <xdr:twoCellAnchor>
    <xdr:from>
      <xdr:col>19</xdr:col>
      <xdr:colOff>133349</xdr:colOff>
      <xdr:row>0</xdr:row>
      <xdr:rowOff>114298</xdr:rowOff>
    </xdr:from>
    <xdr:to>
      <xdr:col>25</xdr:col>
      <xdr:colOff>85725</xdr:colOff>
      <xdr:row>10</xdr:row>
      <xdr:rowOff>219073</xdr:rowOff>
    </xdr:to>
    <xdr:sp macro="" textlink="">
      <xdr:nvSpPr>
        <xdr:cNvPr id="4" name="正方形/長方形 3"/>
        <xdr:cNvSpPr/>
      </xdr:nvSpPr>
      <xdr:spPr>
        <a:xfrm>
          <a:off x="11239499" y="114298"/>
          <a:ext cx="4067176" cy="326707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衛生用品は、感染対応期間の使用見込量に対し、</a:t>
          </a:r>
        </a:p>
        <a:p>
          <a:pPr algn="l"/>
          <a:r>
            <a:rPr kumimoji="1" lang="ja-JP" altLang="en-US" sz="1100" b="1">
              <a:solidFill>
                <a:sysClr val="windowText" lastClr="000000"/>
              </a:solidFill>
            </a:rPr>
            <a:t>事業所で保有する在庫量では不足が見込まれる場合に、</a:t>
          </a:r>
        </a:p>
        <a:p>
          <a:pPr algn="l"/>
          <a:r>
            <a:rPr kumimoji="1" lang="ja-JP" altLang="en-US" sz="1100" b="1">
              <a:solidFill>
                <a:sysClr val="windowText" lastClr="000000"/>
              </a:solidFill>
            </a:rPr>
            <a:t>その不足量分を購入した経費が補助対象です。</a:t>
          </a:r>
        </a:p>
        <a:p>
          <a:pPr algn="l"/>
          <a:r>
            <a:rPr kumimoji="1" lang="ja-JP" altLang="en-US" sz="1100" b="1">
              <a:solidFill>
                <a:sysClr val="windowText" lastClr="000000"/>
              </a:solidFill>
            </a:rPr>
            <a:t>不足見込量を超えて購入した分は、次回の感染に備えて</a:t>
          </a:r>
        </a:p>
        <a:p>
          <a:pPr algn="l"/>
          <a:r>
            <a:rPr kumimoji="1" lang="ja-JP" altLang="en-US" sz="1100" b="1">
              <a:solidFill>
                <a:sysClr val="windowText" lastClr="000000"/>
              </a:solidFill>
            </a:rPr>
            <a:t>購入したものとみなし、補助対象外となります。</a:t>
          </a:r>
        </a:p>
        <a:p>
          <a:pPr algn="l"/>
          <a:endParaRPr kumimoji="1" lang="ja-JP" altLang="en-US"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注意事項</a:t>
          </a:r>
          <a:r>
            <a:rPr kumimoji="1" lang="en-US" altLang="ja-JP" sz="1100" b="1">
              <a:solidFill>
                <a:sysClr val="windowText" lastClr="000000"/>
              </a:solidFill>
            </a:rPr>
            <a:t>】</a:t>
          </a:r>
        </a:p>
        <a:p>
          <a:pPr algn="l"/>
          <a:r>
            <a:rPr kumimoji="1" lang="ja-JP" altLang="en-US" sz="1100" b="1">
              <a:solidFill>
                <a:sysClr val="windowText" lastClr="000000"/>
              </a:solidFill>
            </a:rPr>
            <a:t>・感染対応期間中に使用した物品であっても、</a:t>
          </a:r>
        </a:p>
        <a:p>
          <a:pPr algn="l"/>
          <a:r>
            <a:rPr kumimoji="1" lang="ja-JP" altLang="en-US" sz="1100" b="1">
              <a:solidFill>
                <a:sysClr val="windowText" lastClr="000000"/>
              </a:solidFill>
            </a:rPr>
            <a:t>　期間前に購入していた物品（事業所で保有していた</a:t>
          </a:r>
        </a:p>
        <a:p>
          <a:pPr algn="l"/>
          <a:r>
            <a:rPr kumimoji="1" lang="ja-JP" altLang="en-US" sz="1100" b="1">
              <a:solidFill>
                <a:sysClr val="windowText" lastClr="000000"/>
              </a:solidFill>
            </a:rPr>
            <a:t>　在庫分）は補助対象外</a:t>
          </a:r>
        </a:p>
        <a:p>
          <a:pPr algn="l"/>
          <a:r>
            <a:rPr kumimoji="1" lang="ja-JP" altLang="en-US" sz="1100" b="1">
              <a:solidFill>
                <a:sysClr val="windowText" lastClr="000000"/>
              </a:solidFill>
            </a:rPr>
            <a:t>・「対象経費＝感染対応期間中の購入量」ではありません。</a:t>
          </a:r>
        </a:p>
        <a:p>
          <a:pPr algn="l"/>
          <a:r>
            <a:rPr kumimoji="1" lang="ja-JP" altLang="en-US" sz="1100" b="1">
              <a:solidFill>
                <a:sysClr val="windowText" lastClr="000000"/>
              </a:solidFill>
            </a:rPr>
            <a:t>　</a:t>
          </a:r>
          <a:r>
            <a:rPr kumimoji="1" lang="en-US" altLang="ja-JP" sz="1100" b="1">
              <a:solidFill>
                <a:sysClr val="windowText" lastClr="000000"/>
              </a:solidFill>
            </a:rPr>
            <a:t>※</a:t>
          </a:r>
          <a:r>
            <a:rPr kumimoji="1" lang="ja-JP" altLang="en-US" sz="1100" b="1">
              <a:solidFill>
                <a:sysClr val="windowText" lastClr="000000"/>
              </a:solidFill>
            </a:rPr>
            <a:t>次回の感染発生に備えて購入した物品は対象外</a:t>
          </a:r>
        </a:p>
        <a:p>
          <a:pPr algn="l"/>
          <a:endParaRPr kumimoji="1" lang="ja-JP" altLang="en-US" sz="1100" b="1">
            <a:solidFill>
              <a:sysClr val="windowText" lastClr="000000"/>
            </a:solidFill>
          </a:endParaRPr>
        </a:p>
      </xdr:txBody>
    </xdr:sp>
    <xdr:clientData/>
  </xdr:twoCellAnchor>
  <xdr:twoCellAnchor>
    <xdr:from>
      <xdr:col>16</xdr:col>
      <xdr:colOff>142875</xdr:colOff>
      <xdr:row>0</xdr:row>
      <xdr:rowOff>142874</xdr:rowOff>
    </xdr:from>
    <xdr:to>
      <xdr:col>18</xdr:col>
      <xdr:colOff>1114425</xdr:colOff>
      <xdr:row>6</xdr:row>
      <xdr:rowOff>104774</xdr:rowOff>
    </xdr:to>
    <xdr:sp macro="" textlink="">
      <xdr:nvSpPr>
        <xdr:cNvPr id="5" name="四角形吹き出し 4"/>
        <xdr:cNvSpPr/>
      </xdr:nvSpPr>
      <xdr:spPr>
        <a:xfrm>
          <a:off x="8505825" y="142874"/>
          <a:ext cx="2238375" cy="1504950"/>
        </a:xfrm>
        <a:prstGeom prst="wedgeRectCallout">
          <a:avLst>
            <a:gd name="adj1" fmla="val -32990"/>
            <a:gd name="adj2" fmla="val 76446"/>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購入量のうち、感染対応期間内に実際に使用した量を入力してください。</a:t>
          </a:r>
          <a:r>
            <a:rPr kumimoji="1" lang="ja-JP" altLang="en-US" sz="1100" b="1">
              <a:solidFill>
                <a:sysClr val="windowText" lastClr="000000"/>
              </a:solidFill>
              <a:latin typeface="+mn-ea"/>
              <a:ea typeface="+mn-ea"/>
            </a:rPr>
            <a:t>購入量に比べ著しく使用量が少ない場合、理由をお聞きする場合があります。</a:t>
          </a:r>
        </a:p>
      </xdr:txBody>
    </xdr:sp>
    <xdr:clientData/>
  </xdr:twoCellAnchor>
  <xdr:twoCellAnchor>
    <xdr:from>
      <xdr:col>19</xdr:col>
      <xdr:colOff>152400</xdr:colOff>
      <xdr:row>14</xdr:row>
      <xdr:rowOff>123824</xdr:rowOff>
    </xdr:from>
    <xdr:to>
      <xdr:col>22</xdr:col>
      <xdr:colOff>180975</xdr:colOff>
      <xdr:row>18</xdr:row>
      <xdr:rowOff>123824</xdr:rowOff>
    </xdr:to>
    <xdr:sp macro="" textlink="">
      <xdr:nvSpPr>
        <xdr:cNvPr id="6" name="四角形吹き出し 5"/>
        <xdr:cNvSpPr/>
      </xdr:nvSpPr>
      <xdr:spPr>
        <a:xfrm>
          <a:off x="11258550" y="4238624"/>
          <a:ext cx="2085975" cy="952500"/>
        </a:xfrm>
        <a:prstGeom prst="wedgeRectCallout">
          <a:avLst>
            <a:gd name="adj1" fmla="val -65792"/>
            <a:gd name="adj2" fmla="val -26058"/>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n-ea"/>
              <a:ea typeface="+mn-ea"/>
            </a:rPr>
            <a:t>品名（区分）で「その他」を選択した場合は、品名を記載してください。</a:t>
          </a:r>
          <a:endParaRPr kumimoji="1" lang="ja-JP" altLang="en-US" sz="1100" b="1">
            <a:solidFill>
              <a:sysClr val="windowText" lastClr="000000"/>
            </a:solidFill>
            <a:latin typeface="+mn-ea"/>
            <a:ea typeface="+mn-ea"/>
          </a:endParaRPr>
        </a:p>
      </xdr:txBody>
    </xdr:sp>
    <xdr:clientData/>
  </xdr:twoCellAnchor>
  <xdr:twoCellAnchor>
    <xdr:from>
      <xdr:col>1</xdr:col>
      <xdr:colOff>142875</xdr:colOff>
      <xdr:row>21</xdr:row>
      <xdr:rowOff>133349</xdr:rowOff>
    </xdr:from>
    <xdr:to>
      <xdr:col>4</xdr:col>
      <xdr:colOff>542925</xdr:colOff>
      <xdr:row>25</xdr:row>
      <xdr:rowOff>171449</xdr:rowOff>
    </xdr:to>
    <xdr:sp macro="" textlink="">
      <xdr:nvSpPr>
        <xdr:cNvPr id="7" name="四角形吹き出し 6"/>
        <xdr:cNvSpPr/>
      </xdr:nvSpPr>
      <xdr:spPr>
        <a:xfrm>
          <a:off x="142875" y="5915024"/>
          <a:ext cx="2724150" cy="990600"/>
        </a:xfrm>
        <a:prstGeom prst="wedgeRectCallout">
          <a:avLst>
            <a:gd name="adj1" fmla="val 11238"/>
            <a:gd name="adj2" fmla="val -97501"/>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n-ea"/>
              <a:ea typeface="+mn-ea"/>
            </a:rPr>
            <a:t>「</a:t>
          </a:r>
          <a:r>
            <a:rPr kumimoji="1" lang="en-US" altLang="ja-JP" sz="1100" b="0">
              <a:solidFill>
                <a:sysClr val="windowText" lastClr="000000"/>
              </a:solidFill>
              <a:latin typeface="+mn-ea"/>
              <a:ea typeface="+mn-ea"/>
            </a:rPr>
            <a:t>【</a:t>
          </a:r>
          <a:r>
            <a:rPr kumimoji="1" lang="ja-JP" altLang="en-US" sz="1100" b="0">
              <a:solidFill>
                <a:sysClr val="windowText" lastClr="000000"/>
              </a:solidFill>
              <a:latin typeface="+mn-ea"/>
              <a:ea typeface="+mn-ea"/>
            </a:rPr>
            <a:t>衛生用品</a:t>
          </a:r>
          <a:r>
            <a:rPr kumimoji="1" lang="en-US" altLang="ja-JP" sz="1100" b="0">
              <a:solidFill>
                <a:sysClr val="windowText" lastClr="000000"/>
              </a:solidFill>
              <a:latin typeface="+mn-ea"/>
              <a:ea typeface="+mn-ea"/>
            </a:rPr>
            <a:t>】</a:t>
          </a:r>
          <a:r>
            <a:rPr kumimoji="1" lang="ja-JP" altLang="en-US" sz="1100" b="0">
              <a:solidFill>
                <a:sysClr val="windowText" lastClr="000000"/>
              </a:solidFill>
              <a:latin typeface="+mn-ea"/>
              <a:ea typeface="+mn-ea"/>
            </a:rPr>
            <a:t>一覧表」シートで</a:t>
          </a:r>
        </a:p>
        <a:p>
          <a:pPr algn="l"/>
          <a:r>
            <a:rPr kumimoji="1" lang="ja-JP" altLang="en-US" sz="1100" b="0">
              <a:solidFill>
                <a:sysClr val="windowText" lastClr="000000"/>
              </a:solidFill>
              <a:latin typeface="+mn-ea"/>
              <a:ea typeface="+mn-ea"/>
            </a:rPr>
            <a:t>選択した品目（区分）ごとに自動で転記されます。</a:t>
          </a:r>
        </a:p>
      </xdr:txBody>
    </xdr:sp>
    <xdr:clientData/>
  </xdr:twoCellAnchor>
  <xdr:twoCellAnchor>
    <xdr:from>
      <xdr:col>5</xdr:col>
      <xdr:colOff>428625</xdr:colOff>
      <xdr:row>22</xdr:row>
      <xdr:rowOff>152398</xdr:rowOff>
    </xdr:from>
    <xdr:to>
      <xdr:col>12</xdr:col>
      <xdr:colOff>247650</xdr:colOff>
      <xdr:row>29</xdr:row>
      <xdr:rowOff>114298</xdr:rowOff>
    </xdr:to>
    <xdr:sp macro="" textlink="">
      <xdr:nvSpPr>
        <xdr:cNvPr id="8" name="四角形吹き出し 7"/>
        <xdr:cNvSpPr/>
      </xdr:nvSpPr>
      <xdr:spPr>
        <a:xfrm>
          <a:off x="3371850" y="6172198"/>
          <a:ext cx="2724150" cy="1628775"/>
        </a:xfrm>
        <a:prstGeom prst="wedgeRectCallout">
          <a:avLst>
            <a:gd name="adj1" fmla="val -20231"/>
            <a:gd name="adj2" fmla="val -92171"/>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n-ea"/>
              <a:ea typeface="+mn-ea"/>
            </a:rPr>
            <a:t>実際に購入した量を入力してください。</a:t>
          </a:r>
        </a:p>
        <a:p>
          <a:pPr algn="l"/>
          <a:r>
            <a:rPr kumimoji="1" lang="ja-JP" altLang="en-US" sz="1100" b="1" u="sng">
              <a:solidFill>
                <a:sysClr val="windowText" lastClr="000000"/>
              </a:solidFill>
              <a:latin typeface="+mn-ea"/>
              <a:ea typeface="+mn-ea"/>
            </a:rPr>
            <a:t>数量の単位は、「在庫の不足見込み」と揃えてください。</a:t>
          </a:r>
        </a:p>
        <a:p>
          <a:pPr algn="l"/>
          <a:r>
            <a:rPr kumimoji="1" lang="ja-JP" altLang="en-US" sz="1100" b="0">
              <a:solidFill>
                <a:sysClr val="windowText" lastClr="000000"/>
              </a:solidFill>
              <a:latin typeface="+mn-ea"/>
              <a:ea typeface="+mn-ea"/>
            </a:rPr>
            <a:t>例）</a:t>
          </a:r>
          <a:r>
            <a:rPr kumimoji="1" lang="en-US" altLang="ja-JP" sz="1100" b="0">
              <a:solidFill>
                <a:sysClr val="windowText" lastClr="000000"/>
              </a:solidFill>
              <a:latin typeface="+mn-ea"/>
              <a:ea typeface="+mn-ea"/>
            </a:rPr>
            <a:t>A</a:t>
          </a:r>
          <a:r>
            <a:rPr kumimoji="1" lang="ja-JP" altLang="en-US" sz="1100" b="0">
              <a:solidFill>
                <a:sysClr val="windowText" lastClr="000000"/>
              </a:solidFill>
              <a:latin typeface="+mn-ea"/>
              <a:ea typeface="+mn-ea"/>
            </a:rPr>
            <a:t>店　マスク（</a:t>
          </a:r>
          <a:r>
            <a:rPr kumimoji="1" lang="en-US" altLang="ja-JP" sz="1100" b="0">
              <a:solidFill>
                <a:sysClr val="windowText" lastClr="000000"/>
              </a:solidFill>
              <a:latin typeface="+mn-ea"/>
              <a:ea typeface="+mn-ea"/>
            </a:rPr>
            <a:t>10</a:t>
          </a:r>
          <a:r>
            <a:rPr kumimoji="1" lang="ja-JP" altLang="en-US" sz="1100" b="0">
              <a:solidFill>
                <a:sysClr val="windowText" lastClr="000000"/>
              </a:solidFill>
              <a:latin typeface="+mn-ea"/>
              <a:ea typeface="+mn-ea"/>
            </a:rPr>
            <a:t>枚入）</a:t>
          </a:r>
          <a:r>
            <a:rPr kumimoji="1" lang="en-US" altLang="ja-JP" sz="1100" b="0">
              <a:solidFill>
                <a:sysClr val="windowText" lastClr="000000"/>
              </a:solidFill>
              <a:latin typeface="+mn-ea"/>
              <a:ea typeface="+mn-ea"/>
            </a:rPr>
            <a:t>20</a:t>
          </a:r>
          <a:r>
            <a:rPr kumimoji="1" lang="ja-JP" altLang="en-US" sz="1100" b="0">
              <a:solidFill>
                <a:sysClr val="windowText" lastClr="000000"/>
              </a:solidFill>
              <a:latin typeface="+mn-ea"/>
              <a:ea typeface="+mn-ea"/>
            </a:rPr>
            <a:t>袋</a:t>
          </a:r>
        </a:p>
        <a:p>
          <a:pPr algn="l"/>
          <a:r>
            <a:rPr kumimoji="1" lang="ja-JP" altLang="en-US" sz="1100" b="0">
              <a:solidFill>
                <a:sysClr val="windowText" lastClr="000000"/>
              </a:solidFill>
              <a:latin typeface="+mn-ea"/>
              <a:ea typeface="+mn-ea"/>
            </a:rPr>
            <a:t>　　</a:t>
          </a:r>
          <a:r>
            <a:rPr kumimoji="1" lang="en-US" altLang="ja-JP" sz="1100" b="0">
              <a:solidFill>
                <a:sysClr val="windowText" lastClr="000000"/>
              </a:solidFill>
              <a:latin typeface="+mn-ea"/>
              <a:ea typeface="+mn-ea"/>
            </a:rPr>
            <a:t>B</a:t>
          </a:r>
          <a:r>
            <a:rPr kumimoji="1" lang="ja-JP" altLang="en-US" sz="1100" b="0">
              <a:solidFill>
                <a:sysClr val="windowText" lastClr="000000"/>
              </a:solidFill>
              <a:latin typeface="+mn-ea"/>
              <a:ea typeface="+mn-ea"/>
            </a:rPr>
            <a:t>店　マスク（</a:t>
          </a:r>
          <a:r>
            <a:rPr kumimoji="1" lang="en-US" altLang="ja-JP" sz="1100" b="0">
              <a:solidFill>
                <a:sysClr val="windowText" lastClr="000000"/>
              </a:solidFill>
              <a:latin typeface="+mn-ea"/>
              <a:ea typeface="+mn-ea"/>
            </a:rPr>
            <a:t>100</a:t>
          </a:r>
          <a:r>
            <a:rPr kumimoji="1" lang="ja-JP" altLang="en-US" sz="1100" b="0">
              <a:solidFill>
                <a:sysClr val="windowText" lastClr="000000"/>
              </a:solidFill>
              <a:latin typeface="+mn-ea"/>
              <a:ea typeface="+mn-ea"/>
            </a:rPr>
            <a:t>枚入）</a:t>
          </a:r>
          <a:r>
            <a:rPr kumimoji="1" lang="en-US" altLang="ja-JP" sz="1100" b="0">
              <a:solidFill>
                <a:sysClr val="windowText" lastClr="000000"/>
              </a:solidFill>
              <a:latin typeface="+mn-ea"/>
              <a:ea typeface="+mn-ea"/>
            </a:rPr>
            <a:t>5</a:t>
          </a:r>
          <a:r>
            <a:rPr kumimoji="1" lang="ja-JP" altLang="en-US" sz="1100" b="0">
              <a:solidFill>
                <a:sysClr val="windowText" lastClr="000000"/>
              </a:solidFill>
              <a:latin typeface="+mn-ea"/>
              <a:ea typeface="+mn-ea"/>
            </a:rPr>
            <a:t>箱</a:t>
          </a:r>
        </a:p>
        <a:p>
          <a:pPr algn="l"/>
          <a:r>
            <a:rPr kumimoji="1" lang="ja-JP" altLang="en-US" sz="1100" b="0">
              <a:solidFill>
                <a:sysClr val="windowText" lastClr="000000"/>
              </a:solidFill>
              <a:latin typeface="+mn-ea"/>
              <a:ea typeface="+mn-ea"/>
            </a:rPr>
            <a:t>　　→購入量　マスク</a:t>
          </a:r>
          <a:r>
            <a:rPr kumimoji="1" lang="en-US" altLang="ja-JP" sz="1100" b="0">
              <a:solidFill>
                <a:sysClr val="windowText" lastClr="000000"/>
              </a:solidFill>
              <a:latin typeface="+mn-ea"/>
              <a:ea typeface="+mn-ea"/>
            </a:rPr>
            <a:t>700</a:t>
          </a:r>
          <a:r>
            <a:rPr kumimoji="1" lang="ja-JP" altLang="en-US" sz="1100" b="0">
              <a:solidFill>
                <a:sysClr val="windowText" lastClr="000000"/>
              </a:solidFill>
              <a:latin typeface="+mn-ea"/>
              <a:ea typeface="+mn-ea"/>
            </a:rPr>
            <a:t>枚</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438150</xdr:colOff>
          <xdr:row>11</xdr:row>
          <xdr:rowOff>9525</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9525</xdr:rowOff>
        </xdr:from>
        <xdr:to>
          <xdr:col>1</xdr:col>
          <xdr:colOff>438150</xdr:colOff>
          <xdr:row>13</xdr:row>
          <xdr:rowOff>19050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438150</xdr:colOff>
          <xdr:row>11</xdr:row>
          <xdr:rowOff>9525</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9525</xdr:rowOff>
        </xdr:from>
        <xdr:to>
          <xdr:col>1</xdr:col>
          <xdr:colOff>438150</xdr:colOff>
          <xdr:row>13</xdr:row>
          <xdr:rowOff>19050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438150</xdr:colOff>
          <xdr:row>11</xdr:row>
          <xdr:rowOff>9525</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9525</xdr:rowOff>
        </xdr:from>
        <xdr:to>
          <xdr:col>1</xdr:col>
          <xdr:colOff>438150</xdr:colOff>
          <xdr:row>13</xdr:row>
          <xdr:rowOff>19050</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76200</xdr:colOff>
      <xdr:row>1</xdr:row>
      <xdr:rowOff>371475</xdr:rowOff>
    </xdr:from>
    <xdr:to>
      <xdr:col>7</xdr:col>
      <xdr:colOff>438149</xdr:colOff>
      <xdr:row>5</xdr:row>
      <xdr:rowOff>28575</xdr:rowOff>
    </xdr:to>
    <xdr:sp macro="" textlink="">
      <xdr:nvSpPr>
        <xdr:cNvPr id="8" name="四角形吹き出し 7"/>
        <xdr:cNvSpPr/>
      </xdr:nvSpPr>
      <xdr:spPr>
        <a:xfrm>
          <a:off x="5086350" y="676275"/>
          <a:ext cx="2181224" cy="647700"/>
        </a:xfrm>
        <a:prstGeom prst="wedgeRectCallout">
          <a:avLst>
            <a:gd name="adj1" fmla="val -65228"/>
            <a:gd name="adj2" fmla="val -24481"/>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申請する事業所・サービスごとに作成してください。</a:t>
          </a:r>
          <a:endParaRPr kumimoji="1" lang="en-US" altLang="ja-JP" sz="1100">
            <a:solidFill>
              <a:sysClr val="windowText" lastClr="000000"/>
            </a:solidFill>
            <a:latin typeface="+mn-ea"/>
            <a:ea typeface="+mn-ea"/>
          </a:endParaRPr>
        </a:p>
      </xdr:txBody>
    </xdr:sp>
    <xdr:clientData/>
  </xdr:twoCellAnchor>
  <xdr:twoCellAnchor>
    <xdr:from>
      <xdr:col>8</xdr:col>
      <xdr:colOff>95250</xdr:colOff>
      <xdr:row>0</xdr:row>
      <xdr:rowOff>114300</xdr:rowOff>
    </xdr:from>
    <xdr:to>
      <xdr:col>10</xdr:col>
      <xdr:colOff>742950</xdr:colOff>
      <xdr:row>1</xdr:row>
      <xdr:rowOff>295275</xdr:rowOff>
    </xdr:to>
    <xdr:sp macro="" textlink="">
      <xdr:nvSpPr>
        <xdr:cNvPr id="9" name="四角形吹き出し 8"/>
        <xdr:cNvSpPr/>
      </xdr:nvSpPr>
      <xdr:spPr>
        <a:xfrm>
          <a:off x="7400925" y="114300"/>
          <a:ext cx="2171700" cy="485775"/>
        </a:xfrm>
        <a:prstGeom prst="wedgeRectCallout">
          <a:avLst>
            <a:gd name="adj1" fmla="val -2786"/>
            <a:gd name="adj2" fmla="val 89539"/>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年度ごとに作成してください。</a:t>
          </a:r>
          <a:endParaRPr kumimoji="1" lang="en-US" altLang="ja-JP" sz="1100">
            <a:solidFill>
              <a:sysClr val="windowText" lastClr="000000"/>
            </a:solidFill>
            <a:latin typeface="+mn-ea"/>
            <a:ea typeface="+mn-ea"/>
          </a:endParaRPr>
        </a:p>
      </xdr:txBody>
    </xdr:sp>
    <xdr:clientData/>
  </xdr:twoCellAnchor>
  <xdr:twoCellAnchor>
    <xdr:from>
      <xdr:col>4</xdr:col>
      <xdr:colOff>209550</xdr:colOff>
      <xdr:row>5</xdr:row>
      <xdr:rowOff>114300</xdr:rowOff>
    </xdr:from>
    <xdr:to>
      <xdr:col>9</xdr:col>
      <xdr:colOff>19050</xdr:colOff>
      <xdr:row>8</xdr:row>
      <xdr:rowOff>200025</xdr:rowOff>
    </xdr:to>
    <xdr:sp macro="" textlink="">
      <xdr:nvSpPr>
        <xdr:cNvPr id="10" name="四角形吹き出し 9"/>
        <xdr:cNvSpPr/>
      </xdr:nvSpPr>
      <xdr:spPr>
        <a:xfrm>
          <a:off x="3505200" y="1409700"/>
          <a:ext cx="4781550" cy="809625"/>
        </a:xfrm>
        <a:prstGeom prst="wedgeRectCallout">
          <a:avLst>
            <a:gd name="adj1" fmla="val -61392"/>
            <a:gd name="adj2" fmla="val -35041"/>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補助可否の判定に関わるため</a:t>
          </a:r>
          <a:r>
            <a:rPr kumimoji="1" lang="ja-JP" altLang="en-US" sz="1100" b="1">
              <a:solidFill>
                <a:srgbClr val="FF0000"/>
              </a:solidFill>
              <a:latin typeface="+mn-ea"/>
              <a:ea typeface="+mn-ea"/>
            </a:rPr>
            <a:t>申請物品入力の前に必ず入力</a:t>
          </a:r>
          <a:r>
            <a:rPr kumimoji="1" lang="ja-JP" altLang="en-US" sz="1100">
              <a:solidFill>
                <a:sysClr val="windowText" lastClr="000000"/>
              </a:solidFill>
              <a:latin typeface="+mn-ea"/>
              <a:ea typeface="+mn-ea"/>
            </a:rPr>
            <a:t>してください。</a:t>
          </a:r>
        </a:p>
        <a:p>
          <a:pPr algn="l"/>
          <a:r>
            <a:rPr kumimoji="1" lang="ja-JP" altLang="en-US" sz="1100" u="sng">
              <a:solidFill>
                <a:sysClr val="windowText" lastClr="000000"/>
              </a:solidFill>
              <a:latin typeface="+mn-ea"/>
              <a:ea typeface="+mn-ea"/>
            </a:rPr>
            <a:t>感染が複数回に分かれている場合は、期間ごとにファイルを分けてください。</a:t>
          </a:r>
        </a:p>
      </xdr:txBody>
    </xdr:sp>
    <xdr:clientData/>
  </xdr:twoCellAnchor>
  <xdr:twoCellAnchor>
    <xdr:from>
      <xdr:col>5</xdr:col>
      <xdr:colOff>228600</xdr:colOff>
      <xdr:row>9</xdr:row>
      <xdr:rowOff>85725</xdr:rowOff>
    </xdr:from>
    <xdr:to>
      <xdr:col>10</xdr:col>
      <xdr:colOff>19050</xdr:colOff>
      <xdr:row>12</xdr:row>
      <xdr:rowOff>9524</xdr:rowOff>
    </xdr:to>
    <xdr:sp macro="" textlink="">
      <xdr:nvSpPr>
        <xdr:cNvPr id="11" name="四角形吹き出し 10"/>
        <xdr:cNvSpPr/>
      </xdr:nvSpPr>
      <xdr:spPr>
        <a:xfrm>
          <a:off x="5238750" y="2362200"/>
          <a:ext cx="3609975" cy="647699"/>
        </a:xfrm>
        <a:prstGeom prst="wedgeRectCallout">
          <a:avLst>
            <a:gd name="adj1" fmla="val -106106"/>
            <a:gd name="adj2" fmla="val 32186"/>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申請物品の最後の支払日を記入してください。</a:t>
          </a:r>
        </a:p>
        <a:p>
          <a:pPr algn="l"/>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支払が完了していない物品の申請はできません。</a:t>
          </a:r>
        </a:p>
      </xdr:txBody>
    </xdr:sp>
    <xdr:clientData/>
  </xdr:twoCellAnchor>
  <xdr:twoCellAnchor>
    <xdr:from>
      <xdr:col>2</xdr:col>
      <xdr:colOff>161925</xdr:colOff>
      <xdr:row>25</xdr:row>
      <xdr:rowOff>28575</xdr:rowOff>
    </xdr:from>
    <xdr:to>
      <xdr:col>4</xdr:col>
      <xdr:colOff>232682</xdr:colOff>
      <xdr:row>30</xdr:row>
      <xdr:rowOff>14968</xdr:rowOff>
    </xdr:to>
    <xdr:sp macro="" textlink="">
      <xdr:nvSpPr>
        <xdr:cNvPr id="13" name="四角形吹き出し 12"/>
        <xdr:cNvSpPr/>
      </xdr:nvSpPr>
      <xdr:spPr>
        <a:xfrm>
          <a:off x="866775" y="6381750"/>
          <a:ext cx="2661557" cy="1177018"/>
        </a:xfrm>
        <a:prstGeom prst="wedgeRectCallout">
          <a:avLst>
            <a:gd name="adj1" fmla="val -1716"/>
            <a:gd name="adj2" fmla="val -68656"/>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該当する品目名をプルダウンより選択してください。</a:t>
          </a:r>
        </a:p>
        <a:p>
          <a:pPr algn="l"/>
          <a:r>
            <a:rPr kumimoji="1" lang="ja-JP" altLang="en-US" sz="1100">
              <a:solidFill>
                <a:sysClr val="windowText" lastClr="000000"/>
              </a:solidFill>
              <a:latin typeface="+mn-ea"/>
              <a:ea typeface="+mn-ea"/>
            </a:rPr>
            <a:t>該当する品目名が選択肢にない場合は、その他を選択してください。</a:t>
          </a:r>
        </a:p>
        <a:p>
          <a:pPr algn="l"/>
          <a:endParaRPr kumimoji="1" lang="ja-JP" altLang="en-US" sz="1100">
            <a:solidFill>
              <a:sysClr val="windowText" lastClr="000000"/>
            </a:solidFill>
            <a:latin typeface="+mn-ea"/>
            <a:ea typeface="+mn-ea"/>
          </a:endParaRPr>
        </a:p>
        <a:p>
          <a:pPr algn="l"/>
          <a:endParaRPr kumimoji="1" lang="en-US" altLang="ja-JP" sz="1100">
            <a:solidFill>
              <a:sysClr val="windowText" lastClr="000000"/>
            </a:solidFill>
            <a:latin typeface="+mn-ea"/>
            <a:ea typeface="+mn-ea"/>
          </a:endParaRPr>
        </a:p>
        <a:p>
          <a:pPr algn="l"/>
          <a:endParaRPr kumimoji="1" lang="ja-JP" altLang="en-US" sz="1100">
            <a:solidFill>
              <a:sysClr val="windowText" lastClr="000000"/>
            </a:solidFill>
            <a:latin typeface="+mn-ea"/>
            <a:ea typeface="+mn-ea"/>
          </a:endParaRPr>
        </a:p>
      </xdr:txBody>
    </xdr:sp>
    <xdr:clientData/>
  </xdr:twoCellAnchor>
  <xdr:twoCellAnchor>
    <xdr:from>
      <xdr:col>5</xdr:col>
      <xdr:colOff>76200</xdr:colOff>
      <xdr:row>12</xdr:row>
      <xdr:rowOff>133350</xdr:rowOff>
    </xdr:from>
    <xdr:to>
      <xdr:col>10</xdr:col>
      <xdr:colOff>1304926</xdr:colOff>
      <xdr:row>17</xdr:row>
      <xdr:rowOff>47624</xdr:rowOff>
    </xdr:to>
    <xdr:sp macro="" textlink="">
      <xdr:nvSpPr>
        <xdr:cNvPr id="14" name="四角形吹き出し 13"/>
        <xdr:cNvSpPr/>
      </xdr:nvSpPr>
      <xdr:spPr>
        <a:xfrm>
          <a:off x="5086350" y="3133725"/>
          <a:ext cx="5048251" cy="1133474"/>
        </a:xfrm>
        <a:prstGeom prst="wedgeRectCallout">
          <a:avLst>
            <a:gd name="adj1" fmla="val -88393"/>
            <a:gd name="adj2" fmla="val -30129"/>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税込価格または税抜価格どちらの消費税区分で計上しているか選択してください。</a:t>
          </a:r>
        </a:p>
        <a:p>
          <a:pPr algn="l"/>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一覧表に計上する金額は、税込と税抜が混在しないよう統一してください。</a:t>
          </a:r>
          <a:endParaRPr kumimoji="1" lang="en-US" altLang="ja-JP" sz="1100">
            <a:solidFill>
              <a:sysClr val="windowText" lastClr="000000"/>
            </a:solidFill>
            <a:latin typeface="+mn-ea"/>
            <a:ea typeface="+mn-ea"/>
          </a:endParaRPr>
        </a:p>
        <a:p>
          <a:pPr algn="l"/>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消費税区分は申請全体で統一する必要があります。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136071</xdr:colOff>
      <xdr:row>2</xdr:row>
      <xdr:rowOff>185057</xdr:rowOff>
    </xdr:from>
    <xdr:to>
      <xdr:col>7</xdr:col>
      <xdr:colOff>191861</xdr:colOff>
      <xdr:row>6</xdr:row>
      <xdr:rowOff>80281</xdr:rowOff>
    </xdr:to>
    <xdr:sp macro="" textlink="">
      <xdr:nvSpPr>
        <xdr:cNvPr id="2" name="四角形吹き出し 1"/>
        <xdr:cNvSpPr/>
      </xdr:nvSpPr>
      <xdr:spPr>
        <a:xfrm>
          <a:off x="2460171" y="870857"/>
          <a:ext cx="2265590" cy="752474"/>
        </a:xfrm>
        <a:prstGeom prst="wedgeRectCallout">
          <a:avLst>
            <a:gd name="adj1" fmla="val 64141"/>
            <a:gd name="adj2" fmla="val 169620"/>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今回の感染対応で使用した量を入力してください。</a:t>
          </a:r>
        </a:p>
      </xdr:txBody>
    </xdr:sp>
    <xdr:clientData/>
  </xdr:twoCellAnchor>
  <xdr:twoCellAnchor>
    <xdr:from>
      <xdr:col>17</xdr:col>
      <xdr:colOff>118382</xdr:colOff>
      <xdr:row>0</xdr:row>
      <xdr:rowOff>85725</xdr:rowOff>
    </xdr:from>
    <xdr:to>
      <xdr:col>23</xdr:col>
      <xdr:colOff>38101</xdr:colOff>
      <xdr:row>11</xdr:row>
      <xdr:rowOff>144236</xdr:rowOff>
    </xdr:to>
    <xdr:sp macro="" textlink="">
      <xdr:nvSpPr>
        <xdr:cNvPr id="3" name="正方形/長方形 2"/>
        <xdr:cNvSpPr/>
      </xdr:nvSpPr>
      <xdr:spPr>
        <a:xfrm>
          <a:off x="10224407" y="85725"/>
          <a:ext cx="4034519" cy="3268436"/>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消毒・清掃用品は、感染対応に使用するために購入した</a:t>
          </a:r>
        </a:p>
        <a:p>
          <a:pPr algn="l"/>
          <a:r>
            <a:rPr kumimoji="1" lang="ja-JP" altLang="en-US" sz="1100" b="1" u="sng">
              <a:solidFill>
                <a:sysClr val="windowText" lastClr="000000"/>
              </a:solidFill>
            </a:rPr>
            <a:t>経費が補助対象</a:t>
          </a:r>
          <a:r>
            <a:rPr kumimoji="1" lang="ja-JP" altLang="en-US" sz="1100" b="1">
              <a:solidFill>
                <a:sysClr val="windowText" lastClr="000000"/>
              </a:solidFill>
            </a:rPr>
            <a:t>です。</a:t>
          </a:r>
        </a:p>
        <a:p>
          <a:pPr algn="l"/>
          <a:r>
            <a:rPr kumimoji="1" lang="ja-JP" altLang="en-US" sz="1100" b="1">
              <a:solidFill>
                <a:sysClr val="windowText" lastClr="000000"/>
              </a:solidFill>
            </a:rPr>
            <a:t>使用量を超えて購入した分は、次回の感染に備えて</a:t>
          </a:r>
        </a:p>
        <a:p>
          <a:pPr algn="l"/>
          <a:r>
            <a:rPr kumimoji="1" lang="ja-JP" altLang="en-US" sz="1100" b="1">
              <a:solidFill>
                <a:sysClr val="windowText" lastClr="000000"/>
              </a:solidFill>
            </a:rPr>
            <a:t>購入したものとみなし、補助対象外となります。</a:t>
          </a:r>
        </a:p>
        <a:p>
          <a:pPr algn="l"/>
          <a:r>
            <a:rPr kumimoji="1" lang="ja-JP" altLang="en-US" sz="1100" b="1">
              <a:solidFill>
                <a:sysClr val="windowText" lastClr="000000"/>
              </a:solidFill>
            </a:rPr>
            <a:t>また、感染終息後も繰り返し使用できるものは補助対象外です。</a:t>
          </a:r>
        </a:p>
        <a:p>
          <a:pPr algn="l"/>
          <a:endParaRPr kumimoji="1" lang="ja-JP" altLang="en-US"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注意事項</a:t>
          </a:r>
          <a:r>
            <a:rPr kumimoji="1" lang="en-US" altLang="ja-JP" sz="1100" b="1">
              <a:solidFill>
                <a:sysClr val="windowText" lastClr="000000"/>
              </a:solidFill>
            </a:rPr>
            <a:t>】</a:t>
          </a:r>
        </a:p>
        <a:p>
          <a:pPr algn="l"/>
          <a:r>
            <a:rPr kumimoji="1" lang="ja-JP" altLang="en-US" sz="1100" b="1">
              <a:solidFill>
                <a:sysClr val="windowText" lastClr="000000"/>
              </a:solidFill>
            </a:rPr>
            <a:t>・感染対応期間中に使用した物品であっても、</a:t>
          </a:r>
        </a:p>
        <a:p>
          <a:pPr algn="l"/>
          <a:r>
            <a:rPr kumimoji="1" lang="ja-JP" altLang="en-US" sz="1100" b="1">
              <a:solidFill>
                <a:sysClr val="windowText" lastClr="000000"/>
              </a:solidFill>
            </a:rPr>
            <a:t>　期間前に購入していた物品（事業所で保有していた</a:t>
          </a:r>
        </a:p>
        <a:p>
          <a:pPr algn="l"/>
          <a:r>
            <a:rPr kumimoji="1" lang="ja-JP" altLang="en-US" sz="1100" b="1">
              <a:solidFill>
                <a:sysClr val="windowText" lastClr="000000"/>
              </a:solidFill>
            </a:rPr>
            <a:t>　在庫分）は補助対象外</a:t>
          </a:r>
        </a:p>
        <a:p>
          <a:pPr algn="l"/>
          <a:r>
            <a:rPr kumimoji="1" lang="ja-JP" altLang="en-US" sz="1100" b="1">
              <a:solidFill>
                <a:sysClr val="windowText" lastClr="000000"/>
              </a:solidFill>
            </a:rPr>
            <a:t>・「対象経費＝感染対応期間中の購入量」ではありません。</a:t>
          </a:r>
        </a:p>
        <a:p>
          <a:pPr algn="l"/>
          <a:r>
            <a:rPr kumimoji="1" lang="ja-JP" altLang="en-US" sz="1100" b="1">
              <a:solidFill>
                <a:sysClr val="windowText" lastClr="000000"/>
              </a:solidFill>
            </a:rPr>
            <a:t>　</a:t>
          </a:r>
          <a:r>
            <a:rPr kumimoji="1" lang="en-US" altLang="ja-JP" sz="1100" b="1">
              <a:solidFill>
                <a:sysClr val="windowText" lastClr="000000"/>
              </a:solidFill>
            </a:rPr>
            <a:t>※</a:t>
          </a:r>
          <a:r>
            <a:rPr kumimoji="1" lang="ja-JP" altLang="en-US" sz="1100" b="1">
              <a:solidFill>
                <a:sysClr val="windowText" lastClr="000000"/>
              </a:solidFill>
            </a:rPr>
            <a:t>次回の感染発生に備えて購入した物品は対象外</a:t>
          </a:r>
        </a:p>
      </xdr:txBody>
    </xdr:sp>
    <xdr:clientData/>
  </xdr:twoCellAnchor>
  <xdr:twoCellAnchor>
    <xdr:from>
      <xdr:col>1</xdr:col>
      <xdr:colOff>76200</xdr:colOff>
      <xdr:row>16</xdr:row>
      <xdr:rowOff>19050</xdr:rowOff>
    </xdr:from>
    <xdr:to>
      <xdr:col>4</xdr:col>
      <xdr:colOff>459921</xdr:colOff>
      <xdr:row>20</xdr:row>
      <xdr:rowOff>91168</xdr:rowOff>
    </xdr:to>
    <xdr:sp macro="" textlink="">
      <xdr:nvSpPr>
        <xdr:cNvPr id="4" name="四角形吹き出し 3"/>
        <xdr:cNvSpPr/>
      </xdr:nvSpPr>
      <xdr:spPr>
        <a:xfrm>
          <a:off x="76200" y="4419600"/>
          <a:ext cx="2707821" cy="1024618"/>
        </a:xfrm>
        <a:prstGeom prst="wedgeRectCallout">
          <a:avLst>
            <a:gd name="adj1" fmla="val 11238"/>
            <a:gd name="adj2" fmla="val -97501"/>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n-ea"/>
              <a:ea typeface="+mn-ea"/>
            </a:rPr>
            <a:t>「</a:t>
          </a:r>
          <a:r>
            <a:rPr kumimoji="1" lang="en-US" altLang="ja-JP" sz="1100" b="0">
              <a:solidFill>
                <a:sysClr val="windowText" lastClr="000000"/>
              </a:solidFill>
              <a:latin typeface="+mn-ea"/>
              <a:ea typeface="+mn-ea"/>
            </a:rPr>
            <a:t>【</a:t>
          </a:r>
          <a:r>
            <a:rPr kumimoji="1" lang="ja-JP" altLang="en-US" sz="1100" b="0">
              <a:solidFill>
                <a:sysClr val="windowText" lastClr="000000"/>
              </a:solidFill>
              <a:latin typeface="+mn-ea"/>
              <a:ea typeface="+mn-ea"/>
            </a:rPr>
            <a:t>消毒・清掃</a:t>
          </a:r>
          <a:r>
            <a:rPr kumimoji="1" lang="en-US" altLang="ja-JP" sz="1100" b="0">
              <a:solidFill>
                <a:sysClr val="windowText" lastClr="000000"/>
              </a:solidFill>
              <a:latin typeface="+mn-ea"/>
              <a:ea typeface="+mn-ea"/>
            </a:rPr>
            <a:t>】</a:t>
          </a:r>
          <a:r>
            <a:rPr kumimoji="1" lang="ja-JP" altLang="en-US" sz="1100" b="0">
              <a:solidFill>
                <a:sysClr val="windowText" lastClr="000000"/>
              </a:solidFill>
              <a:latin typeface="+mn-ea"/>
              <a:ea typeface="+mn-ea"/>
            </a:rPr>
            <a:t>一覧表」シートで</a:t>
          </a:r>
        </a:p>
        <a:p>
          <a:pPr algn="l"/>
          <a:r>
            <a:rPr kumimoji="1" lang="ja-JP" altLang="en-US" sz="1100" b="0">
              <a:solidFill>
                <a:sysClr val="windowText" lastClr="000000"/>
              </a:solidFill>
              <a:latin typeface="+mn-ea"/>
              <a:ea typeface="+mn-ea"/>
            </a:rPr>
            <a:t>選択した品目（区分）ごとに自動で転記されます。</a:t>
          </a:r>
        </a:p>
      </xdr:txBody>
    </xdr:sp>
    <xdr:clientData/>
  </xdr:twoCellAnchor>
  <xdr:twoCellAnchor>
    <xdr:from>
      <xdr:col>5</xdr:col>
      <xdr:colOff>88446</xdr:colOff>
      <xdr:row>17</xdr:row>
      <xdr:rowOff>25853</xdr:rowOff>
    </xdr:from>
    <xdr:to>
      <xdr:col>12</xdr:col>
      <xdr:colOff>394607</xdr:colOff>
      <xdr:row>23</xdr:row>
      <xdr:rowOff>38099</xdr:rowOff>
    </xdr:to>
    <xdr:sp macro="" textlink="">
      <xdr:nvSpPr>
        <xdr:cNvPr id="5" name="四角形吹き出し 4"/>
        <xdr:cNvSpPr/>
      </xdr:nvSpPr>
      <xdr:spPr>
        <a:xfrm>
          <a:off x="3022146" y="4664528"/>
          <a:ext cx="3525611" cy="1440996"/>
        </a:xfrm>
        <a:prstGeom prst="wedgeRectCallout">
          <a:avLst>
            <a:gd name="adj1" fmla="val -45946"/>
            <a:gd name="adj2" fmla="val -102655"/>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n-ea"/>
              <a:ea typeface="+mn-ea"/>
            </a:rPr>
            <a:t>実際に購入した量を入力してください。</a:t>
          </a:r>
        </a:p>
        <a:p>
          <a:pPr algn="l"/>
          <a:r>
            <a:rPr kumimoji="1" lang="ja-JP" altLang="en-US" sz="1100" b="1" u="sng">
              <a:solidFill>
                <a:sysClr val="windowText" lastClr="000000"/>
              </a:solidFill>
              <a:latin typeface="+mn-ea"/>
              <a:ea typeface="+mn-ea"/>
            </a:rPr>
            <a:t>数量の単位は、「使用量」と揃えてください。</a:t>
          </a:r>
        </a:p>
        <a:p>
          <a:pPr algn="l"/>
          <a:r>
            <a:rPr kumimoji="1" lang="ja-JP" altLang="en-US" sz="1100" b="0">
              <a:solidFill>
                <a:sysClr val="windowText" lastClr="000000"/>
              </a:solidFill>
              <a:latin typeface="+mn-ea"/>
              <a:ea typeface="+mn-ea"/>
            </a:rPr>
            <a:t>例）</a:t>
          </a:r>
          <a:r>
            <a:rPr kumimoji="1" lang="en-US" altLang="ja-JP" sz="1100" b="0">
              <a:solidFill>
                <a:sysClr val="windowText" lastClr="000000"/>
              </a:solidFill>
              <a:latin typeface="+mn-ea"/>
              <a:ea typeface="+mn-ea"/>
            </a:rPr>
            <a:t>A</a:t>
          </a:r>
          <a:r>
            <a:rPr kumimoji="1" lang="ja-JP" altLang="en-US" sz="1100" b="0">
              <a:solidFill>
                <a:sysClr val="windowText" lastClr="000000"/>
              </a:solidFill>
              <a:latin typeface="+mn-ea"/>
              <a:ea typeface="+mn-ea"/>
            </a:rPr>
            <a:t>店　清掃シート（</a:t>
          </a:r>
          <a:r>
            <a:rPr kumimoji="1" lang="en-US" altLang="ja-JP" sz="1100" b="0">
              <a:solidFill>
                <a:sysClr val="windowText" lastClr="000000"/>
              </a:solidFill>
              <a:latin typeface="+mn-ea"/>
              <a:ea typeface="+mn-ea"/>
            </a:rPr>
            <a:t>10</a:t>
          </a:r>
          <a:r>
            <a:rPr kumimoji="1" lang="ja-JP" altLang="en-US" sz="1100" b="0">
              <a:solidFill>
                <a:sysClr val="windowText" lastClr="000000"/>
              </a:solidFill>
              <a:latin typeface="+mn-ea"/>
              <a:ea typeface="+mn-ea"/>
            </a:rPr>
            <a:t>枚入）</a:t>
          </a:r>
          <a:r>
            <a:rPr kumimoji="1" lang="en-US" altLang="ja-JP" sz="1100" b="0">
              <a:solidFill>
                <a:sysClr val="windowText" lastClr="000000"/>
              </a:solidFill>
              <a:latin typeface="+mn-ea"/>
              <a:ea typeface="+mn-ea"/>
            </a:rPr>
            <a:t>20</a:t>
          </a:r>
          <a:r>
            <a:rPr kumimoji="1" lang="ja-JP" altLang="en-US" sz="1100" b="0">
              <a:solidFill>
                <a:sysClr val="windowText" lastClr="000000"/>
              </a:solidFill>
              <a:latin typeface="+mn-ea"/>
              <a:ea typeface="+mn-ea"/>
            </a:rPr>
            <a:t>袋</a:t>
          </a:r>
        </a:p>
        <a:p>
          <a:pPr algn="l"/>
          <a:r>
            <a:rPr kumimoji="1" lang="ja-JP" altLang="en-US" sz="1100" b="0">
              <a:solidFill>
                <a:sysClr val="windowText" lastClr="000000"/>
              </a:solidFill>
              <a:latin typeface="+mn-ea"/>
              <a:ea typeface="+mn-ea"/>
            </a:rPr>
            <a:t>　　</a:t>
          </a:r>
          <a:r>
            <a:rPr kumimoji="1" lang="en-US" altLang="ja-JP" sz="1100" b="0">
              <a:solidFill>
                <a:sysClr val="windowText" lastClr="000000"/>
              </a:solidFill>
              <a:latin typeface="+mn-ea"/>
              <a:ea typeface="+mn-ea"/>
            </a:rPr>
            <a:t>B</a:t>
          </a:r>
          <a:r>
            <a:rPr kumimoji="1" lang="ja-JP" altLang="en-US" sz="1100" b="0">
              <a:solidFill>
                <a:sysClr val="windowText" lastClr="000000"/>
              </a:solidFill>
              <a:latin typeface="+mn-ea"/>
              <a:ea typeface="+mn-ea"/>
            </a:rPr>
            <a:t>店　清掃シート（</a:t>
          </a:r>
          <a:r>
            <a:rPr kumimoji="1" lang="en-US" altLang="ja-JP" sz="1100" b="0">
              <a:solidFill>
                <a:sysClr val="windowText" lastClr="000000"/>
              </a:solidFill>
              <a:latin typeface="+mn-ea"/>
              <a:ea typeface="+mn-ea"/>
            </a:rPr>
            <a:t>100</a:t>
          </a:r>
          <a:r>
            <a:rPr kumimoji="1" lang="ja-JP" altLang="en-US" sz="1100" b="0">
              <a:solidFill>
                <a:sysClr val="windowText" lastClr="000000"/>
              </a:solidFill>
              <a:latin typeface="+mn-ea"/>
              <a:ea typeface="+mn-ea"/>
            </a:rPr>
            <a:t>枚入）</a:t>
          </a:r>
          <a:r>
            <a:rPr kumimoji="1" lang="en-US" altLang="ja-JP" sz="1100" b="0">
              <a:solidFill>
                <a:sysClr val="windowText" lastClr="000000"/>
              </a:solidFill>
              <a:latin typeface="+mn-ea"/>
              <a:ea typeface="+mn-ea"/>
            </a:rPr>
            <a:t>5</a:t>
          </a:r>
          <a:r>
            <a:rPr kumimoji="1" lang="ja-JP" altLang="en-US" sz="1100" b="0">
              <a:solidFill>
                <a:sysClr val="windowText" lastClr="000000"/>
              </a:solidFill>
              <a:latin typeface="+mn-ea"/>
              <a:ea typeface="+mn-ea"/>
            </a:rPr>
            <a:t>箱</a:t>
          </a:r>
        </a:p>
        <a:p>
          <a:pPr algn="l"/>
          <a:r>
            <a:rPr kumimoji="1" lang="ja-JP" altLang="en-US" sz="1100" b="0">
              <a:solidFill>
                <a:sysClr val="windowText" lastClr="000000"/>
              </a:solidFill>
              <a:latin typeface="+mn-ea"/>
              <a:ea typeface="+mn-ea"/>
            </a:rPr>
            <a:t>　　→購入量　清掃シート</a:t>
          </a:r>
          <a:r>
            <a:rPr kumimoji="1" lang="en-US" altLang="ja-JP" sz="1100" b="0">
              <a:solidFill>
                <a:sysClr val="windowText" lastClr="000000"/>
              </a:solidFill>
              <a:latin typeface="+mn-ea"/>
              <a:ea typeface="+mn-ea"/>
            </a:rPr>
            <a:t>700</a:t>
          </a:r>
          <a:r>
            <a:rPr kumimoji="1" lang="ja-JP" altLang="en-US" sz="1100" b="0">
              <a:solidFill>
                <a:sysClr val="windowText" lastClr="000000"/>
              </a:solidFill>
              <a:latin typeface="+mn-ea"/>
              <a:ea typeface="+mn-ea"/>
            </a:rPr>
            <a:t>枚</a:t>
          </a:r>
        </a:p>
      </xdr:txBody>
    </xdr:sp>
    <xdr:clientData/>
  </xdr:twoCellAnchor>
  <xdr:twoCellAnchor>
    <xdr:from>
      <xdr:col>8</xdr:col>
      <xdr:colOff>446314</xdr:colOff>
      <xdr:row>0</xdr:row>
      <xdr:rowOff>76200</xdr:rowOff>
    </xdr:from>
    <xdr:to>
      <xdr:col>14</xdr:col>
      <xdr:colOff>870856</xdr:colOff>
      <xdr:row>5</xdr:row>
      <xdr:rowOff>155121</xdr:rowOff>
    </xdr:to>
    <xdr:sp macro="" textlink="">
      <xdr:nvSpPr>
        <xdr:cNvPr id="6" name="四角形吹き出し 5"/>
        <xdr:cNvSpPr/>
      </xdr:nvSpPr>
      <xdr:spPr>
        <a:xfrm>
          <a:off x="5380264" y="76200"/>
          <a:ext cx="2777217" cy="1364796"/>
        </a:xfrm>
        <a:prstGeom prst="wedgeRectCallout">
          <a:avLst>
            <a:gd name="adj1" fmla="val -7807"/>
            <a:gd name="adj2" fmla="val 64725"/>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この金額を、</a:t>
          </a:r>
          <a:r>
            <a:rPr kumimoji="1" lang="ja-JP" altLang="en-US" sz="1100" b="1" u="sng">
              <a:solidFill>
                <a:sysClr val="windowText" lastClr="000000"/>
              </a:solidFill>
              <a:latin typeface="+mn-ea"/>
              <a:ea typeface="+mn-ea"/>
            </a:rPr>
            <a:t>交付申請書（様式第１号）の個票（様式</a:t>
          </a:r>
          <a:r>
            <a:rPr kumimoji="1" lang="en-US" altLang="ja-JP" sz="1100" b="1" u="sng">
              <a:solidFill>
                <a:sysClr val="windowText" lastClr="000000"/>
              </a:solidFill>
              <a:latin typeface="+mn-ea"/>
              <a:ea typeface="+mn-ea"/>
            </a:rPr>
            <a:t>1</a:t>
          </a:r>
          <a:r>
            <a:rPr kumimoji="1" lang="ja-JP" altLang="en-US" sz="1100" b="1" u="sng">
              <a:solidFill>
                <a:sysClr val="windowText" lastClr="000000"/>
              </a:solidFill>
              <a:latin typeface="+mn-ea"/>
              <a:ea typeface="+mn-ea"/>
            </a:rPr>
            <a:t>号</a:t>
          </a:r>
          <a:r>
            <a:rPr kumimoji="1" lang="en-US" altLang="ja-JP" sz="1100" b="1" u="sng">
              <a:solidFill>
                <a:sysClr val="windowText" lastClr="000000"/>
              </a:solidFill>
              <a:latin typeface="+mn-ea"/>
              <a:ea typeface="+mn-ea"/>
            </a:rPr>
            <a:t>-3</a:t>
          </a:r>
          <a:r>
            <a:rPr kumimoji="1" lang="ja-JP" altLang="en-US" sz="1100" b="1" u="sng">
              <a:solidFill>
                <a:sysClr val="windowText" lastClr="000000"/>
              </a:solidFill>
              <a:latin typeface="+mn-ea"/>
              <a:ea typeface="+mn-ea"/>
            </a:rPr>
            <a:t>または</a:t>
          </a:r>
          <a:r>
            <a:rPr kumimoji="1" lang="en-US" altLang="ja-JP" sz="1100" b="1" u="sng">
              <a:solidFill>
                <a:sysClr val="windowText" lastClr="000000"/>
              </a:solidFill>
              <a:latin typeface="+mn-ea"/>
              <a:ea typeface="+mn-ea"/>
            </a:rPr>
            <a:t>1</a:t>
          </a:r>
          <a:r>
            <a:rPr kumimoji="1" lang="ja-JP" altLang="en-US" sz="1100" b="1" u="sng">
              <a:solidFill>
                <a:sysClr val="windowText" lastClr="000000"/>
              </a:solidFill>
              <a:latin typeface="+mn-ea"/>
              <a:ea typeface="+mn-ea"/>
            </a:rPr>
            <a:t>号</a:t>
          </a:r>
          <a:r>
            <a:rPr kumimoji="1" lang="en-US" altLang="ja-JP" sz="1100" b="1" u="sng">
              <a:solidFill>
                <a:sysClr val="windowText" lastClr="000000"/>
              </a:solidFill>
              <a:latin typeface="+mn-ea"/>
              <a:ea typeface="+mn-ea"/>
            </a:rPr>
            <a:t>-5</a:t>
          </a:r>
          <a:r>
            <a:rPr kumimoji="1" lang="ja-JP" altLang="en-US" sz="1100" b="1" u="sng">
              <a:solidFill>
                <a:sysClr val="windowText" lastClr="000000"/>
              </a:solidFill>
              <a:latin typeface="+mn-ea"/>
              <a:ea typeface="+mn-ea"/>
            </a:rPr>
            <a:t>）に計上</a:t>
          </a:r>
          <a:r>
            <a:rPr kumimoji="1" lang="ja-JP" altLang="en-US" sz="1100">
              <a:solidFill>
                <a:sysClr val="windowText" lastClr="000000"/>
              </a:solidFill>
              <a:latin typeface="+mn-ea"/>
              <a:ea typeface="+mn-ea"/>
            </a:rPr>
            <a:t>してください。</a:t>
          </a:r>
        </a:p>
        <a:p>
          <a:pPr algn="l"/>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在庫の不足見込み量を超えて購入した分は補助対象外となります。</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438150</xdr:colOff>
          <xdr:row>11</xdr:row>
          <xdr:rowOff>9525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9525</xdr:rowOff>
        </xdr:from>
        <xdr:to>
          <xdr:col>1</xdr:col>
          <xdr:colOff>438150</xdr:colOff>
          <xdr:row>13</xdr:row>
          <xdr:rowOff>19050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438150</xdr:colOff>
          <xdr:row>11</xdr:row>
          <xdr:rowOff>9525</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9525</xdr:rowOff>
        </xdr:from>
        <xdr:to>
          <xdr:col>1</xdr:col>
          <xdr:colOff>438150</xdr:colOff>
          <xdr:row>13</xdr:row>
          <xdr:rowOff>19050</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409575</xdr:colOff>
      <xdr:row>0</xdr:row>
      <xdr:rowOff>38100</xdr:rowOff>
    </xdr:from>
    <xdr:to>
      <xdr:col>10</xdr:col>
      <xdr:colOff>581025</xdr:colOff>
      <xdr:row>1</xdr:row>
      <xdr:rowOff>219075</xdr:rowOff>
    </xdr:to>
    <xdr:sp macro="" textlink="">
      <xdr:nvSpPr>
        <xdr:cNvPr id="6" name="四角形吹き出し 5"/>
        <xdr:cNvSpPr/>
      </xdr:nvSpPr>
      <xdr:spPr>
        <a:xfrm>
          <a:off x="7239000" y="38100"/>
          <a:ext cx="2171700" cy="485775"/>
        </a:xfrm>
        <a:prstGeom prst="wedgeRectCallout">
          <a:avLst>
            <a:gd name="adj1" fmla="val -1031"/>
            <a:gd name="adj2" fmla="val 95422"/>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年度ごとに作成してください。</a:t>
          </a:r>
          <a:endParaRPr kumimoji="1" lang="en-US" altLang="ja-JP" sz="1100">
            <a:solidFill>
              <a:sysClr val="windowText" lastClr="000000"/>
            </a:solidFill>
            <a:latin typeface="+mn-ea"/>
            <a:ea typeface="+mn-ea"/>
          </a:endParaRPr>
        </a:p>
      </xdr:txBody>
    </xdr:sp>
    <xdr:clientData/>
  </xdr:twoCellAnchor>
  <xdr:twoCellAnchor>
    <xdr:from>
      <xdr:col>5</xdr:col>
      <xdr:colOff>114300</xdr:colOff>
      <xdr:row>1</xdr:row>
      <xdr:rowOff>295275</xdr:rowOff>
    </xdr:from>
    <xdr:to>
      <xdr:col>7</xdr:col>
      <xdr:colOff>476249</xdr:colOff>
      <xdr:row>4</xdr:row>
      <xdr:rowOff>76200</xdr:rowOff>
    </xdr:to>
    <xdr:sp macro="" textlink="">
      <xdr:nvSpPr>
        <xdr:cNvPr id="7" name="四角形吹き出し 6"/>
        <xdr:cNvSpPr/>
      </xdr:nvSpPr>
      <xdr:spPr>
        <a:xfrm>
          <a:off x="5124450" y="600075"/>
          <a:ext cx="2181224" cy="647700"/>
        </a:xfrm>
        <a:prstGeom prst="wedgeRectCallout">
          <a:avLst>
            <a:gd name="adj1" fmla="val -65228"/>
            <a:gd name="adj2" fmla="val -24481"/>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申請する事業所・サービスごとに作成してください。</a:t>
          </a:r>
          <a:endParaRPr kumimoji="1" lang="en-US" altLang="ja-JP" sz="1100">
            <a:solidFill>
              <a:sysClr val="windowText" lastClr="000000"/>
            </a:solidFill>
            <a:latin typeface="+mn-ea"/>
            <a:ea typeface="+mn-ea"/>
          </a:endParaRPr>
        </a:p>
      </xdr:txBody>
    </xdr:sp>
    <xdr:clientData/>
  </xdr:twoCellAnchor>
  <xdr:twoCellAnchor>
    <xdr:from>
      <xdr:col>4</xdr:col>
      <xdr:colOff>276225</xdr:colOff>
      <xdr:row>5</xdr:row>
      <xdr:rowOff>28575</xdr:rowOff>
    </xdr:from>
    <xdr:to>
      <xdr:col>9</xdr:col>
      <xdr:colOff>85725</xdr:colOff>
      <xdr:row>8</xdr:row>
      <xdr:rowOff>114300</xdr:rowOff>
    </xdr:to>
    <xdr:sp macro="" textlink="">
      <xdr:nvSpPr>
        <xdr:cNvPr id="8" name="四角形吹き出し 7"/>
        <xdr:cNvSpPr/>
      </xdr:nvSpPr>
      <xdr:spPr>
        <a:xfrm>
          <a:off x="3571875" y="1314450"/>
          <a:ext cx="4781550" cy="809625"/>
        </a:xfrm>
        <a:prstGeom prst="wedgeRectCallout">
          <a:avLst>
            <a:gd name="adj1" fmla="val -61392"/>
            <a:gd name="adj2" fmla="val -35041"/>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補助可否の判定に関わるため</a:t>
          </a:r>
          <a:r>
            <a:rPr kumimoji="1" lang="ja-JP" altLang="en-US" sz="1100" b="1">
              <a:solidFill>
                <a:srgbClr val="FF0000"/>
              </a:solidFill>
              <a:latin typeface="+mn-ea"/>
              <a:ea typeface="+mn-ea"/>
            </a:rPr>
            <a:t>申請物品入力の前に必ず入力</a:t>
          </a:r>
          <a:r>
            <a:rPr kumimoji="1" lang="ja-JP" altLang="en-US" sz="1100">
              <a:solidFill>
                <a:sysClr val="windowText" lastClr="000000"/>
              </a:solidFill>
              <a:latin typeface="+mn-ea"/>
              <a:ea typeface="+mn-ea"/>
            </a:rPr>
            <a:t>してください。</a:t>
          </a:r>
        </a:p>
        <a:p>
          <a:pPr algn="l"/>
          <a:r>
            <a:rPr kumimoji="1" lang="ja-JP" altLang="en-US" sz="1100" u="sng">
              <a:solidFill>
                <a:sysClr val="windowText" lastClr="000000"/>
              </a:solidFill>
              <a:latin typeface="+mn-ea"/>
              <a:ea typeface="+mn-ea"/>
            </a:rPr>
            <a:t>感染が複数回に分かれている場合は、期間ごとにファイルを分けてください。</a:t>
          </a:r>
        </a:p>
      </xdr:txBody>
    </xdr:sp>
    <xdr:clientData/>
  </xdr:twoCellAnchor>
  <xdr:twoCellAnchor>
    <xdr:from>
      <xdr:col>5</xdr:col>
      <xdr:colOff>180975</xdr:colOff>
      <xdr:row>9</xdr:row>
      <xdr:rowOff>0</xdr:rowOff>
    </xdr:from>
    <xdr:to>
      <xdr:col>9</xdr:col>
      <xdr:colOff>533400</xdr:colOff>
      <xdr:row>11</xdr:row>
      <xdr:rowOff>161924</xdr:rowOff>
    </xdr:to>
    <xdr:sp macro="" textlink="">
      <xdr:nvSpPr>
        <xdr:cNvPr id="9" name="四角形吹き出し 8"/>
        <xdr:cNvSpPr/>
      </xdr:nvSpPr>
      <xdr:spPr>
        <a:xfrm>
          <a:off x="5191125" y="2266950"/>
          <a:ext cx="3609975" cy="647699"/>
        </a:xfrm>
        <a:prstGeom prst="wedgeRectCallout">
          <a:avLst>
            <a:gd name="adj1" fmla="val -105578"/>
            <a:gd name="adj2" fmla="val 41010"/>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申請物品の最後の支払日を記入してください。</a:t>
          </a:r>
        </a:p>
        <a:p>
          <a:pPr algn="l"/>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支払が完了していない物品の申請はできません。</a:t>
          </a:r>
        </a:p>
      </xdr:txBody>
    </xdr:sp>
    <xdr:clientData/>
  </xdr:twoCellAnchor>
  <xdr:twoCellAnchor>
    <xdr:from>
      <xdr:col>1</xdr:col>
      <xdr:colOff>438150</xdr:colOff>
      <xdr:row>21</xdr:row>
      <xdr:rowOff>171450</xdr:rowOff>
    </xdr:from>
    <xdr:to>
      <xdr:col>3</xdr:col>
      <xdr:colOff>1690007</xdr:colOff>
      <xdr:row>26</xdr:row>
      <xdr:rowOff>157843</xdr:rowOff>
    </xdr:to>
    <xdr:sp macro="" textlink="">
      <xdr:nvSpPr>
        <xdr:cNvPr id="11" name="四角形吹き出し 10"/>
        <xdr:cNvSpPr/>
      </xdr:nvSpPr>
      <xdr:spPr>
        <a:xfrm>
          <a:off x="438150" y="5562600"/>
          <a:ext cx="2661557" cy="1177018"/>
        </a:xfrm>
        <a:prstGeom prst="wedgeRectCallout">
          <a:avLst>
            <a:gd name="adj1" fmla="val -1716"/>
            <a:gd name="adj2" fmla="val -68656"/>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該当する品目名をプルダウンより選択してください。</a:t>
          </a:r>
        </a:p>
        <a:p>
          <a:pPr algn="l"/>
          <a:r>
            <a:rPr kumimoji="1" lang="ja-JP" altLang="en-US" sz="1100">
              <a:solidFill>
                <a:sysClr val="windowText" lastClr="000000"/>
              </a:solidFill>
              <a:latin typeface="+mn-ea"/>
              <a:ea typeface="+mn-ea"/>
            </a:rPr>
            <a:t>該当する品目名が選択肢にない場合は、その他を選択してください。</a:t>
          </a:r>
        </a:p>
        <a:p>
          <a:pPr algn="l"/>
          <a:endParaRPr kumimoji="1" lang="ja-JP" altLang="en-US" sz="1100">
            <a:solidFill>
              <a:sysClr val="windowText" lastClr="000000"/>
            </a:solidFill>
            <a:latin typeface="+mn-ea"/>
            <a:ea typeface="+mn-ea"/>
          </a:endParaRPr>
        </a:p>
        <a:p>
          <a:pPr algn="l"/>
          <a:endParaRPr kumimoji="1" lang="en-US" altLang="ja-JP" sz="1100">
            <a:solidFill>
              <a:sysClr val="windowText" lastClr="000000"/>
            </a:solidFill>
            <a:latin typeface="+mn-ea"/>
            <a:ea typeface="+mn-ea"/>
          </a:endParaRPr>
        </a:p>
        <a:p>
          <a:pPr algn="l"/>
          <a:endParaRPr kumimoji="1" lang="ja-JP" altLang="en-US" sz="1100">
            <a:solidFill>
              <a:sysClr val="windowText" lastClr="000000"/>
            </a:solidFill>
            <a:latin typeface="+mn-ea"/>
            <a:ea typeface="+mn-ea"/>
          </a:endParaRPr>
        </a:p>
      </xdr:txBody>
    </xdr:sp>
    <xdr:clientData/>
  </xdr:twoCellAnchor>
  <xdr:twoCellAnchor>
    <xdr:from>
      <xdr:col>5</xdr:col>
      <xdr:colOff>180975</xdr:colOff>
      <xdr:row>12</xdr:row>
      <xdr:rowOff>38100</xdr:rowOff>
    </xdr:from>
    <xdr:to>
      <xdr:col>10</xdr:col>
      <xdr:colOff>1409701</xdr:colOff>
      <xdr:row>16</xdr:row>
      <xdr:rowOff>200024</xdr:rowOff>
    </xdr:to>
    <xdr:sp macro="" textlink="">
      <xdr:nvSpPr>
        <xdr:cNvPr id="12" name="四角形吹き出し 11"/>
        <xdr:cNvSpPr/>
      </xdr:nvSpPr>
      <xdr:spPr>
        <a:xfrm>
          <a:off x="5191125" y="3028950"/>
          <a:ext cx="5048251" cy="1133474"/>
        </a:xfrm>
        <a:prstGeom prst="wedgeRectCallout">
          <a:avLst>
            <a:gd name="adj1" fmla="val -89714"/>
            <a:gd name="adj2" fmla="val -19205"/>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税込価格または税抜価格どちらの消費税区分で計上しているか選択してください。</a:t>
          </a:r>
        </a:p>
        <a:p>
          <a:pPr algn="l"/>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一覧表に計上する金額は、税込と税抜が混在しないよう統一してください。</a:t>
          </a:r>
          <a:endParaRPr kumimoji="1" lang="en-US" altLang="ja-JP" sz="1100">
            <a:solidFill>
              <a:sysClr val="windowText" lastClr="000000"/>
            </a:solidFill>
            <a:latin typeface="+mn-ea"/>
            <a:ea typeface="+mn-ea"/>
          </a:endParaRPr>
        </a:p>
        <a:p>
          <a:pPr algn="l"/>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消費税区分は申請全体で統一する必要があります。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9525</xdr:colOff>
      <xdr:row>0</xdr:row>
      <xdr:rowOff>95250</xdr:rowOff>
    </xdr:from>
    <xdr:to>
      <xdr:col>14</xdr:col>
      <xdr:colOff>532278</xdr:colOff>
      <xdr:row>5</xdr:row>
      <xdr:rowOff>163046</xdr:rowOff>
    </xdr:to>
    <xdr:sp macro="" textlink="">
      <xdr:nvSpPr>
        <xdr:cNvPr id="2" name="四角形吹き出し 1"/>
        <xdr:cNvSpPr/>
      </xdr:nvSpPr>
      <xdr:spPr>
        <a:xfrm>
          <a:off x="4362450" y="95250"/>
          <a:ext cx="2751603" cy="1363196"/>
        </a:xfrm>
        <a:prstGeom prst="wedgeRectCallout">
          <a:avLst>
            <a:gd name="adj1" fmla="val 36156"/>
            <a:gd name="adj2" fmla="val 67520"/>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この金額を、</a:t>
          </a:r>
          <a:r>
            <a:rPr kumimoji="1" lang="ja-JP" altLang="en-US" sz="1100" b="1" u="sng">
              <a:solidFill>
                <a:sysClr val="windowText" lastClr="000000"/>
              </a:solidFill>
              <a:latin typeface="+mn-ea"/>
              <a:ea typeface="+mn-ea"/>
            </a:rPr>
            <a:t>交付申請書（様式第１号）の個票（様式</a:t>
          </a:r>
          <a:r>
            <a:rPr kumimoji="1" lang="en-US" altLang="ja-JP" sz="1100" b="1" u="sng">
              <a:solidFill>
                <a:sysClr val="windowText" lastClr="000000"/>
              </a:solidFill>
              <a:latin typeface="+mn-ea"/>
              <a:ea typeface="+mn-ea"/>
            </a:rPr>
            <a:t>1</a:t>
          </a:r>
          <a:r>
            <a:rPr kumimoji="1" lang="ja-JP" altLang="en-US" sz="1100" b="1" u="sng">
              <a:solidFill>
                <a:sysClr val="windowText" lastClr="000000"/>
              </a:solidFill>
              <a:latin typeface="+mn-ea"/>
              <a:ea typeface="+mn-ea"/>
            </a:rPr>
            <a:t>号</a:t>
          </a:r>
          <a:r>
            <a:rPr kumimoji="1" lang="en-US" altLang="ja-JP" sz="1100" b="1" u="sng">
              <a:solidFill>
                <a:sysClr val="windowText" lastClr="000000"/>
              </a:solidFill>
              <a:latin typeface="+mn-ea"/>
              <a:ea typeface="+mn-ea"/>
            </a:rPr>
            <a:t>-3</a:t>
          </a:r>
          <a:r>
            <a:rPr kumimoji="1" lang="ja-JP" altLang="en-US" sz="1100" b="1" u="sng">
              <a:solidFill>
                <a:sysClr val="windowText" lastClr="000000"/>
              </a:solidFill>
              <a:latin typeface="+mn-ea"/>
              <a:ea typeface="+mn-ea"/>
            </a:rPr>
            <a:t>または</a:t>
          </a:r>
          <a:r>
            <a:rPr kumimoji="1" lang="en-US" altLang="ja-JP" sz="1100" b="1" u="sng">
              <a:solidFill>
                <a:sysClr val="windowText" lastClr="000000"/>
              </a:solidFill>
              <a:latin typeface="+mn-ea"/>
              <a:ea typeface="+mn-ea"/>
            </a:rPr>
            <a:t>1</a:t>
          </a:r>
          <a:r>
            <a:rPr kumimoji="1" lang="ja-JP" altLang="en-US" sz="1100" b="1" u="sng">
              <a:solidFill>
                <a:sysClr val="windowText" lastClr="000000"/>
              </a:solidFill>
              <a:latin typeface="+mn-ea"/>
              <a:ea typeface="+mn-ea"/>
            </a:rPr>
            <a:t>号</a:t>
          </a:r>
          <a:r>
            <a:rPr kumimoji="1" lang="en-US" altLang="ja-JP" sz="1100" b="1" u="sng">
              <a:solidFill>
                <a:sysClr val="windowText" lastClr="000000"/>
              </a:solidFill>
              <a:latin typeface="+mn-ea"/>
              <a:ea typeface="+mn-ea"/>
            </a:rPr>
            <a:t>-5</a:t>
          </a:r>
          <a:r>
            <a:rPr kumimoji="1" lang="ja-JP" altLang="en-US" sz="1100" b="1" u="sng">
              <a:solidFill>
                <a:sysClr val="windowText" lastClr="000000"/>
              </a:solidFill>
              <a:latin typeface="+mn-ea"/>
              <a:ea typeface="+mn-ea"/>
            </a:rPr>
            <a:t>）に計上</a:t>
          </a:r>
          <a:r>
            <a:rPr kumimoji="1" lang="ja-JP" altLang="en-US" sz="1100">
              <a:solidFill>
                <a:sysClr val="windowText" lastClr="000000"/>
              </a:solidFill>
              <a:latin typeface="+mn-ea"/>
              <a:ea typeface="+mn-ea"/>
            </a:rPr>
            <a:t>してください。</a:t>
          </a:r>
        </a:p>
        <a:p>
          <a:pPr algn="l"/>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在庫の不足見込み量を超えて購入した分は補助対象外となります。</a:t>
          </a:r>
        </a:p>
      </xdr:txBody>
    </xdr:sp>
    <xdr:clientData/>
  </xdr:twoCellAnchor>
  <xdr:twoCellAnchor>
    <xdr:from>
      <xdr:col>3</xdr:col>
      <xdr:colOff>9525</xdr:colOff>
      <xdr:row>2</xdr:row>
      <xdr:rowOff>57150</xdr:rowOff>
    </xdr:from>
    <xdr:to>
      <xdr:col>6</xdr:col>
      <xdr:colOff>329453</xdr:colOff>
      <xdr:row>5</xdr:row>
      <xdr:rowOff>203946</xdr:rowOff>
    </xdr:to>
    <xdr:sp macro="" textlink="">
      <xdr:nvSpPr>
        <xdr:cNvPr id="3" name="四角形吹き出し 2"/>
        <xdr:cNvSpPr/>
      </xdr:nvSpPr>
      <xdr:spPr>
        <a:xfrm>
          <a:off x="1209675" y="752475"/>
          <a:ext cx="2243978" cy="746871"/>
        </a:xfrm>
        <a:prstGeom prst="wedgeRectCallout">
          <a:avLst>
            <a:gd name="adj1" fmla="val 89185"/>
            <a:gd name="adj2" fmla="val 179823"/>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今回の感染対応で使用した量を入力してください。</a:t>
          </a:r>
        </a:p>
      </xdr:txBody>
    </xdr:sp>
    <xdr:clientData/>
  </xdr:twoCellAnchor>
  <xdr:twoCellAnchor>
    <xdr:from>
      <xdr:col>1</xdr:col>
      <xdr:colOff>95250</xdr:colOff>
      <xdr:row>14</xdr:row>
      <xdr:rowOff>200025</xdr:rowOff>
    </xdr:from>
    <xdr:to>
      <xdr:col>5</xdr:col>
      <xdr:colOff>246529</xdr:colOff>
      <xdr:row>18</xdr:row>
      <xdr:rowOff>224118</xdr:rowOff>
    </xdr:to>
    <xdr:sp macro="" textlink="">
      <xdr:nvSpPr>
        <xdr:cNvPr id="4" name="四角形吹き出し 3"/>
        <xdr:cNvSpPr/>
      </xdr:nvSpPr>
      <xdr:spPr>
        <a:xfrm>
          <a:off x="95250" y="4114800"/>
          <a:ext cx="2723029" cy="976593"/>
        </a:xfrm>
        <a:prstGeom prst="wedgeRectCallout">
          <a:avLst>
            <a:gd name="adj1" fmla="val 11238"/>
            <a:gd name="adj2" fmla="val -97501"/>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n-ea"/>
              <a:ea typeface="+mn-ea"/>
            </a:rPr>
            <a:t>「</a:t>
          </a:r>
          <a:r>
            <a:rPr kumimoji="1" lang="en-US" altLang="ja-JP" sz="1100" b="0">
              <a:solidFill>
                <a:sysClr val="windowText" lastClr="000000"/>
              </a:solidFill>
              <a:latin typeface="+mn-ea"/>
              <a:ea typeface="+mn-ea"/>
            </a:rPr>
            <a:t>【</a:t>
          </a:r>
          <a:r>
            <a:rPr kumimoji="1" lang="ja-JP" altLang="en-US" sz="1100" b="0">
              <a:solidFill>
                <a:sysClr val="windowText" lastClr="000000"/>
              </a:solidFill>
              <a:latin typeface="+mn-ea"/>
              <a:ea typeface="+mn-ea"/>
            </a:rPr>
            <a:t>廃棄物処理</a:t>
          </a:r>
          <a:r>
            <a:rPr kumimoji="1" lang="en-US" altLang="ja-JP" sz="1100" b="0">
              <a:solidFill>
                <a:sysClr val="windowText" lastClr="000000"/>
              </a:solidFill>
              <a:latin typeface="+mn-ea"/>
              <a:ea typeface="+mn-ea"/>
            </a:rPr>
            <a:t>】</a:t>
          </a:r>
          <a:r>
            <a:rPr kumimoji="1" lang="ja-JP" altLang="en-US" sz="1100" b="0">
              <a:solidFill>
                <a:sysClr val="windowText" lastClr="000000"/>
              </a:solidFill>
              <a:latin typeface="+mn-ea"/>
              <a:ea typeface="+mn-ea"/>
            </a:rPr>
            <a:t>一覧表」シートで</a:t>
          </a:r>
        </a:p>
        <a:p>
          <a:pPr algn="l"/>
          <a:r>
            <a:rPr kumimoji="1" lang="ja-JP" altLang="en-US" sz="1100" b="0">
              <a:solidFill>
                <a:sysClr val="windowText" lastClr="000000"/>
              </a:solidFill>
              <a:latin typeface="+mn-ea"/>
              <a:ea typeface="+mn-ea"/>
            </a:rPr>
            <a:t>選択した品目（区分）ごとに自動で転記されます。</a:t>
          </a:r>
        </a:p>
      </xdr:txBody>
    </xdr:sp>
    <xdr:clientData/>
  </xdr:twoCellAnchor>
  <xdr:twoCellAnchor>
    <xdr:from>
      <xdr:col>5</xdr:col>
      <xdr:colOff>333375</xdr:colOff>
      <xdr:row>16</xdr:row>
      <xdr:rowOff>28575</xdr:rowOff>
    </xdr:from>
    <xdr:to>
      <xdr:col>13</xdr:col>
      <xdr:colOff>266140</xdr:colOff>
      <xdr:row>21</xdr:row>
      <xdr:rowOff>221316</xdr:rowOff>
    </xdr:to>
    <xdr:sp macro="" textlink="">
      <xdr:nvSpPr>
        <xdr:cNvPr id="5" name="四角形吹き出し 4"/>
        <xdr:cNvSpPr/>
      </xdr:nvSpPr>
      <xdr:spPr>
        <a:xfrm>
          <a:off x="2905125" y="4419600"/>
          <a:ext cx="3485590" cy="1383366"/>
        </a:xfrm>
        <a:prstGeom prst="wedgeRectCallout">
          <a:avLst>
            <a:gd name="adj1" fmla="val -52504"/>
            <a:gd name="adj2" fmla="val -110917"/>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n-ea"/>
              <a:ea typeface="+mn-ea"/>
            </a:rPr>
            <a:t>実際に購入した量を入力してください。</a:t>
          </a:r>
        </a:p>
        <a:p>
          <a:pPr algn="l"/>
          <a:r>
            <a:rPr kumimoji="1" lang="ja-JP" altLang="en-US" sz="1100" b="1" u="sng">
              <a:solidFill>
                <a:sysClr val="windowText" lastClr="000000"/>
              </a:solidFill>
              <a:latin typeface="+mn-ea"/>
              <a:ea typeface="+mn-ea"/>
            </a:rPr>
            <a:t>数量の単位は、「使用量」と揃えてください。</a:t>
          </a:r>
        </a:p>
        <a:p>
          <a:pPr algn="l"/>
          <a:r>
            <a:rPr kumimoji="1" lang="ja-JP" altLang="en-US" sz="1100" b="0">
              <a:solidFill>
                <a:sysClr val="windowText" lastClr="000000"/>
              </a:solidFill>
              <a:latin typeface="+mn-ea"/>
              <a:ea typeface="+mn-ea"/>
            </a:rPr>
            <a:t>例）</a:t>
          </a:r>
          <a:r>
            <a:rPr kumimoji="1" lang="en-US" altLang="ja-JP" sz="1100" b="0">
              <a:solidFill>
                <a:sysClr val="windowText" lastClr="000000"/>
              </a:solidFill>
              <a:latin typeface="+mn-ea"/>
              <a:ea typeface="+mn-ea"/>
            </a:rPr>
            <a:t>A</a:t>
          </a:r>
          <a:r>
            <a:rPr kumimoji="1" lang="ja-JP" altLang="en-US" sz="1100" b="0">
              <a:solidFill>
                <a:sysClr val="windowText" lastClr="000000"/>
              </a:solidFill>
              <a:latin typeface="+mn-ea"/>
              <a:ea typeface="+mn-ea"/>
            </a:rPr>
            <a:t>店　ゴミ袋（</a:t>
          </a:r>
          <a:r>
            <a:rPr kumimoji="1" lang="en-US" altLang="ja-JP" sz="1100" b="0">
              <a:solidFill>
                <a:sysClr val="windowText" lastClr="000000"/>
              </a:solidFill>
              <a:latin typeface="+mn-ea"/>
              <a:ea typeface="+mn-ea"/>
            </a:rPr>
            <a:t>10</a:t>
          </a:r>
          <a:r>
            <a:rPr kumimoji="1" lang="ja-JP" altLang="en-US" sz="1100" b="0">
              <a:solidFill>
                <a:sysClr val="windowText" lastClr="000000"/>
              </a:solidFill>
              <a:latin typeface="+mn-ea"/>
              <a:ea typeface="+mn-ea"/>
            </a:rPr>
            <a:t>枚入）</a:t>
          </a:r>
          <a:r>
            <a:rPr kumimoji="1" lang="en-US" altLang="ja-JP" sz="1100" b="0">
              <a:solidFill>
                <a:sysClr val="windowText" lastClr="000000"/>
              </a:solidFill>
              <a:latin typeface="+mn-ea"/>
              <a:ea typeface="+mn-ea"/>
            </a:rPr>
            <a:t>20</a:t>
          </a:r>
          <a:r>
            <a:rPr kumimoji="1" lang="ja-JP" altLang="en-US" sz="1100" b="0">
              <a:solidFill>
                <a:sysClr val="windowText" lastClr="000000"/>
              </a:solidFill>
              <a:latin typeface="+mn-ea"/>
              <a:ea typeface="+mn-ea"/>
            </a:rPr>
            <a:t>袋</a:t>
          </a:r>
        </a:p>
        <a:p>
          <a:pPr algn="l"/>
          <a:r>
            <a:rPr kumimoji="1" lang="ja-JP" altLang="en-US" sz="1100" b="0">
              <a:solidFill>
                <a:sysClr val="windowText" lastClr="000000"/>
              </a:solidFill>
              <a:latin typeface="+mn-ea"/>
              <a:ea typeface="+mn-ea"/>
            </a:rPr>
            <a:t>　　</a:t>
          </a:r>
          <a:r>
            <a:rPr kumimoji="1" lang="en-US" altLang="ja-JP" sz="1100" b="0">
              <a:solidFill>
                <a:sysClr val="windowText" lastClr="000000"/>
              </a:solidFill>
              <a:latin typeface="+mn-ea"/>
              <a:ea typeface="+mn-ea"/>
            </a:rPr>
            <a:t>B</a:t>
          </a:r>
          <a:r>
            <a:rPr kumimoji="1" lang="ja-JP" altLang="en-US" sz="1100" b="0">
              <a:solidFill>
                <a:sysClr val="windowText" lastClr="000000"/>
              </a:solidFill>
              <a:latin typeface="+mn-ea"/>
              <a:ea typeface="+mn-ea"/>
            </a:rPr>
            <a:t>店　ゴミ袋（</a:t>
          </a:r>
          <a:r>
            <a:rPr kumimoji="1" lang="en-US" altLang="ja-JP" sz="1100" b="0">
              <a:solidFill>
                <a:sysClr val="windowText" lastClr="000000"/>
              </a:solidFill>
              <a:latin typeface="+mn-ea"/>
              <a:ea typeface="+mn-ea"/>
            </a:rPr>
            <a:t>100</a:t>
          </a:r>
          <a:r>
            <a:rPr kumimoji="1" lang="ja-JP" altLang="en-US" sz="1100" b="0">
              <a:solidFill>
                <a:sysClr val="windowText" lastClr="000000"/>
              </a:solidFill>
              <a:latin typeface="+mn-ea"/>
              <a:ea typeface="+mn-ea"/>
            </a:rPr>
            <a:t>枚入）</a:t>
          </a:r>
          <a:r>
            <a:rPr kumimoji="1" lang="en-US" altLang="ja-JP" sz="1100" b="0">
              <a:solidFill>
                <a:sysClr val="windowText" lastClr="000000"/>
              </a:solidFill>
              <a:latin typeface="+mn-ea"/>
              <a:ea typeface="+mn-ea"/>
            </a:rPr>
            <a:t>5</a:t>
          </a:r>
          <a:r>
            <a:rPr kumimoji="1" lang="ja-JP" altLang="en-US" sz="1100" b="0">
              <a:solidFill>
                <a:sysClr val="windowText" lastClr="000000"/>
              </a:solidFill>
              <a:latin typeface="+mn-ea"/>
              <a:ea typeface="+mn-ea"/>
            </a:rPr>
            <a:t>箱</a:t>
          </a:r>
        </a:p>
        <a:p>
          <a:pPr algn="l"/>
          <a:r>
            <a:rPr kumimoji="1" lang="ja-JP" altLang="en-US" sz="1100" b="0">
              <a:solidFill>
                <a:sysClr val="windowText" lastClr="000000"/>
              </a:solidFill>
              <a:latin typeface="+mn-ea"/>
              <a:ea typeface="+mn-ea"/>
            </a:rPr>
            <a:t>　　→購入量　ゴミ袋</a:t>
          </a:r>
          <a:r>
            <a:rPr kumimoji="1" lang="en-US" altLang="ja-JP" sz="1100" b="0">
              <a:solidFill>
                <a:sysClr val="windowText" lastClr="000000"/>
              </a:solidFill>
              <a:latin typeface="+mn-ea"/>
              <a:ea typeface="+mn-ea"/>
            </a:rPr>
            <a:t>700</a:t>
          </a:r>
          <a:r>
            <a:rPr kumimoji="1" lang="ja-JP" altLang="en-US" sz="1100" b="0">
              <a:solidFill>
                <a:sysClr val="windowText" lastClr="000000"/>
              </a:solidFill>
              <a:latin typeface="+mn-ea"/>
              <a:ea typeface="+mn-ea"/>
            </a:rPr>
            <a:t>枚</a:t>
          </a:r>
        </a:p>
      </xdr:txBody>
    </xdr:sp>
    <xdr:clientData/>
  </xdr:twoCellAnchor>
  <xdr:twoCellAnchor>
    <xdr:from>
      <xdr:col>17</xdr:col>
      <xdr:colOff>114300</xdr:colOff>
      <xdr:row>1</xdr:row>
      <xdr:rowOff>47625</xdr:rowOff>
    </xdr:from>
    <xdr:to>
      <xdr:col>23</xdr:col>
      <xdr:colOff>53229</xdr:colOff>
      <xdr:row>12</xdr:row>
      <xdr:rowOff>185457</xdr:rowOff>
    </xdr:to>
    <xdr:sp macro="" textlink="">
      <xdr:nvSpPr>
        <xdr:cNvPr id="6" name="正方形/長方形 5"/>
        <xdr:cNvSpPr/>
      </xdr:nvSpPr>
      <xdr:spPr>
        <a:xfrm>
          <a:off x="9267825" y="361950"/>
          <a:ext cx="4053729" cy="3262032"/>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感染性廃棄物処理用品は、感染対応に使用するために</a:t>
          </a:r>
          <a:endParaRPr kumimoji="1" lang="en-US" altLang="ja-JP" sz="1100" b="1">
            <a:solidFill>
              <a:sysClr val="windowText" lastClr="000000"/>
            </a:solidFill>
          </a:endParaRPr>
        </a:p>
        <a:p>
          <a:pPr algn="l"/>
          <a:r>
            <a:rPr kumimoji="1" lang="ja-JP" altLang="en-US" sz="1100" b="1">
              <a:solidFill>
                <a:sysClr val="windowText" lastClr="000000"/>
              </a:solidFill>
            </a:rPr>
            <a:t>購入した</a:t>
          </a:r>
          <a:r>
            <a:rPr kumimoji="1" lang="ja-JP" altLang="en-US" sz="1100" b="1" u="sng">
              <a:solidFill>
                <a:sysClr val="windowText" lastClr="000000"/>
              </a:solidFill>
            </a:rPr>
            <a:t>経費が補助対象</a:t>
          </a:r>
          <a:r>
            <a:rPr kumimoji="1" lang="ja-JP" altLang="en-US" sz="1100" b="1">
              <a:solidFill>
                <a:sysClr val="windowText" lastClr="000000"/>
              </a:solidFill>
            </a:rPr>
            <a:t>です。</a:t>
          </a:r>
        </a:p>
        <a:p>
          <a:pPr algn="l"/>
          <a:r>
            <a:rPr kumimoji="1" lang="ja-JP" altLang="en-US" sz="1100" b="1">
              <a:solidFill>
                <a:sysClr val="windowText" lastClr="000000"/>
              </a:solidFill>
            </a:rPr>
            <a:t>使用量を超えて購入した分は、次回の感染に備えて</a:t>
          </a:r>
        </a:p>
        <a:p>
          <a:pPr algn="l"/>
          <a:r>
            <a:rPr kumimoji="1" lang="ja-JP" altLang="en-US" sz="1100" b="1">
              <a:solidFill>
                <a:sysClr val="windowText" lastClr="000000"/>
              </a:solidFill>
            </a:rPr>
            <a:t>購入したものとみなし、補助対象外となります。</a:t>
          </a:r>
        </a:p>
        <a:p>
          <a:pPr algn="l"/>
          <a:r>
            <a:rPr kumimoji="1" lang="ja-JP" altLang="en-US" sz="1100" b="1">
              <a:solidFill>
                <a:sysClr val="windowText" lastClr="000000"/>
              </a:solidFill>
            </a:rPr>
            <a:t>また、感染終息後も繰り返し使用できるものは補助対象外です。</a:t>
          </a:r>
        </a:p>
        <a:p>
          <a:pPr algn="l"/>
          <a:endParaRPr kumimoji="1" lang="ja-JP" altLang="en-US"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注意事項</a:t>
          </a:r>
          <a:r>
            <a:rPr kumimoji="1" lang="en-US" altLang="ja-JP" sz="1100" b="1">
              <a:solidFill>
                <a:sysClr val="windowText" lastClr="000000"/>
              </a:solidFill>
            </a:rPr>
            <a:t>】</a:t>
          </a:r>
        </a:p>
        <a:p>
          <a:pPr algn="l"/>
          <a:r>
            <a:rPr kumimoji="1" lang="ja-JP" altLang="en-US" sz="1100" b="1">
              <a:solidFill>
                <a:sysClr val="windowText" lastClr="000000"/>
              </a:solidFill>
            </a:rPr>
            <a:t>・感染対応期間中に使用した物品であっても、</a:t>
          </a:r>
        </a:p>
        <a:p>
          <a:pPr algn="l"/>
          <a:r>
            <a:rPr kumimoji="1" lang="ja-JP" altLang="en-US" sz="1100" b="1">
              <a:solidFill>
                <a:sysClr val="windowText" lastClr="000000"/>
              </a:solidFill>
            </a:rPr>
            <a:t>　期間前に購入していた物品（事業所で保有していた</a:t>
          </a:r>
        </a:p>
        <a:p>
          <a:pPr algn="l"/>
          <a:r>
            <a:rPr kumimoji="1" lang="ja-JP" altLang="en-US" sz="1100" b="1">
              <a:solidFill>
                <a:sysClr val="windowText" lastClr="000000"/>
              </a:solidFill>
            </a:rPr>
            <a:t>　在庫分）は補助対象外</a:t>
          </a:r>
        </a:p>
        <a:p>
          <a:pPr algn="l"/>
          <a:r>
            <a:rPr kumimoji="1" lang="ja-JP" altLang="en-US" sz="1100" b="1">
              <a:solidFill>
                <a:sysClr val="windowText" lastClr="000000"/>
              </a:solidFill>
            </a:rPr>
            <a:t>・「対象経費＝感染対応期間中の購入量」ではありません。</a:t>
          </a:r>
        </a:p>
        <a:p>
          <a:pPr algn="l"/>
          <a:r>
            <a:rPr kumimoji="1" lang="ja-JP" altLang="en-US" sz="1100" b="1">
              <a:solidFill>
                <a:sysClr val="windowText" lastClr="000000"/>
              </a:solidFill>
            </a:rPr>
            <a:t>　</a:t>
          </a:r>
          <a:r>
            <a:rPr kumimoji="1" lang="en-US" altLang="ja-JP" sz="1100" b="1">
              <a:solidFill>
                <a:sysClr val="windowText" lastClr="000000"/>
              </a:solidFill>
            </a:rPr>
            <a:t>※</a:t>
          </a:r>
          <a:r>
            <a:rPr kumimoji="1" lang="ja-JP" altLang="en-US" sz="1100" b="1">
              <a:solidFill>
                <a:sysClr val="windowText" lastClr="000000"/>
              </a:solidFill>
            </a:rPr>
            <a:t>次回の感染発生に備えて購入した物品は対象外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18"/>
  <sheetViews>
    <sheetView showGridLines="0" tabSelected="1" view="pageBreakPreview" topLeftCell="B1" zoomScaleNormal="100" zoomScaleSheetLayoutView="100" workbookViewId="0">
      <selection activeCell="B1" sqref="B1"/>
    </sheetView>
  </sheetViews>
  <sheetFormatPr defaultRowHeight="18.75" x14ac:dyDescent="0.4"/>
  <cols>
    <col min="1" max="1" width="7.375" style="24" hidden="1" customWidth="1"/>
    <col min="2" max="2" width="9.25" style="24" customWidth="1"/>
    <col min="3" max="3" width="9.25" style="24" bestFit="1" customWidth="1"/>
    <col min="4" max="4" width="24.75" style="24" customWidth="1"/>
    <col min="5" max="5" width="22.5" style="24" customWidth="1"/>
    <col min="6" max="6" width="15.875" style="24" customWidth="1"/>
    <col min="7" max="7" width="8" style="24" customWidth="1"/>
    <col min="8" max="8" width="6.25" style="24" customWidth="1"/>
    <col min="9" max="9" width="12.625" style="34" customWidth="1"/>
    <col min="10" max="10" width="7.375" style="24" customWidth="1"/>
    <col min="11" max="11" width="23.5" style="24" customWidth="1"/>
    <col min="12" max="12" width="23.5" style="24" bestFit="1" customWidth="1"/>
    <col min="13" max="13" width="9" style="24"/>
    <col min="14" max="15" width="9" style="35"/>
  </cols>
  <sheetData>
    <row r="1" spans="1:17" ht="24" x14ac:dyDescent="0.4">
      <c r="B1" s="24" t="s">
        <v>83</v>
      </c>
      <c r="K1" s="97" t="s">
        <v>102</v>
      </c>
      <c r="M1" s="17"/>
      <c r="N1" s="17"/>
      <c r="O1" s="17"/>
      <c r="P1" s="17"/>
      <c r="Q1" s="18"/>
    </row>
    <row r="2" spans="1:17" ht="30" customHeight="1" thickBot="1" x14ac:dyDescent="0.45">
      <c r="A2" s="233" t="s">
        <v>136</v>
      </c>
      <c r="B2" s="233"/>
      <c r="C2" s="233"/>
      <c r="D2" s="233"/>
      <c r="E2" s="233"/>
      <c r="F2" s="233"/>
      <c r="G2" s="233"/>
      <c r="H2" s="233"/>
      <c r="I2" s="233"/>
      <c r="J2" s="233"/>
      <c r="K2" s="178" t="s">
        <v>197</v>
      </c>
      <c r="L2" s="15"/>
    </row>
    <row r="3" spans="1:17" s="2" customFormat="1" x14ac:dyDescent="0.4">
      <c r="A3" s="26"/>
      <c r="B3" s="250" t="s">
        <v>0</v>
      </c>
      <c r="C3" s="251"/>
      <c r="D3" s="258" t="s">
        <v>152</v>
      </c>
      <c r="E3" s="259"/>
      <c r="F3" s="122"/>
      <c r="G3" s="25"/>
      <c r="H3" s="62"/>
      <c r="J3" s="37" t="s">
        <v>153</v>
      </c>
      <c r="K3" s="113" t="s">
        <v>1</v>
      </c>
      <c r="L3" s="25"/>
      <c r="M3" s="26"/>
      <c r="N3" s="38"/>
      <c r="O3" s="38"/>
    </row>
    <row r="4" spans="1:17" s="2" customFormat="1" ht="19.5" thickBot="1" x14ac:dyDescent="0.45">
      <c r="A4" s="26"/>
      <c r="B4" s="252" t="s">
        <v>2</v>
      </c>
      <c r="C4" s="253"/>
      <c r="D4" s="260" t="s">
        <v>25</v>
      </c>
      <c r="E4" s="261"/>
      <c r="F4" s="123"/>
      <c r="G4" s="25"/>
      <c r="H4" s="62"/>
      <c r="J4" s="39" t="s">
        <v>3</v>
      </c>
      <c r="K4" s="114" t="s">
        <v>104</v>
      </c>
      <c r="L4" s="25"/>
      <c r="M4" s="26"/>
      <c r="N4" s="38"/>
      <c r="O4" s="38"/>
    </row>
    <row r="5" spans="1:17" s="2" customFormat="1" ht="9" customHeight="1" thickBot="1" x14ac:dyDescent="0.45">
      <c r="A5" s="26"/>
      <c r="B5" s="27"/>
      <c r="C5" s="27"/>
      <c r="D5" s="27"/>
      <c r="E5" s="27"/>
      <c r="F5" s="26"/>
      <c r="G5" s="26"/>
      <c r="H5" s="26"/>
      <c r="I5" s="28"/>
      <c r="J5" s="26"/>
      <c r="K5" s="26"/>
      <c r="L5" s="26"/>
      <c r="M5" s="26"/>
      <c r="N5" s="38"/>
      <c r="O5" s="38"/>
    </row>
    <row r="6" spans="1:17" s="2" customFormat="1" ht="18.75" customHeight="1" x14ac:dyDescent="0.4">
      <c r="A6" s="26"/>
      <c r="B6" s="254" t="s">
        <v>103</v>
      </c>
      <c r="C6" s="255"/>
      <c r="D6" s="153">
        <v>45057</v>
      </c>
      <c r="E6" s="248" t="str">
        <f>IF(OR(AND($D$6="",$D$7=""),$D$6="",$D$7=""),"※「２　一覧表」を入力する前に感染発生日と終息日を入力してください","")</f>
        <v/>
      </c>
      <c r="F6" s="249"/>
      <c r="G6" s="121"/>
      <c r="H6" s="121"/>
      <c r="I6" s="26"/>
      <c r="J6" s="26"/>
      <c r="K6" s="26"/>
      <c r="L6" s="26"/>
      <c r="M6" s="26"/>
      <c r="N6" s="38"/>
      <c r="O6" s="38"/>
    </row>
    <row r="7" spans="1:17" s="2" customFormat="1" ht="19.5" thickBot="1" x14ac:dyDescent="0.45">
      <c r="A7" s="26"/>
      <c r="B7" s="256" t="s">
        <v>4</v>
      </c>
      <c r="C7" s="257"/>
      <c r="D7" s="154">
        <v>45092</v>
      </c>
      <c r="E7" s="248"/>
      <c r="F7" s="249"/>
      <c r="G7" s="121"/>
      <c r="H7" s="121"/>
      <c r="I7" s="26"/>
      <c r="J7" s="26"/>
      <c r="K7" s="26"/>
      <c r="L7" s="26"/>
      <c r="M7" s="26"/>
      <c r="N7" s="38"/>
      <c r="O7" s="38"/>
    </row>
    <row r="8" spans="1:17" x14ac:dyDescent="0.4">
      <c r="D8" s="74"/>
      <c r="E8" s="74"/>
      <c r="I8" s="40"/>
    </row>
    <row r="9" spans="1:17" ht="20.25" thickBot="1" x14ac:dyDescent="0.45">
      <c r="B9" s="15" t="s">
        <v>116</v>
      </c>
      <c r="D9" s="74"/>
      <c r="E9" s="74"/>
      <c r="I9" s="40"/>
    </row>
    <row r="10" spans="1:17" s="3" customFormat="1" ht="19.5" thickBot="1" x14ac:dyDescent="0.45">
      <c r="A10" s="24"/>
      <c r="B10" s="234" t="s">
        <v>89</v>
      </c>
      <c r="C10" s="235"/>
      <c r="D10" s="235"/>
      <c r="E10" s="236"/>
      <c r="F10" s="77"/>
      <c r="G10" s="73"/>
      <c r="H10" s="24"/>
      <c r="I10" s="40"/>
      <c r="J10" s="24"/>
      <c r="K10" s="24"/>
      <c r="L10" s="24"/>
      <c r="M10" s="24"/>
      <c r="N10" s="67"/>
      <c r="O10" s="67"/>
    </row>
    <row r="11" spans="1:17" s="3" customFormat="1" x14ac:dyDescent="0.4">
      <c r="A11" s="24"/>
      <c r="B11" s="247"/>
      <c r="C11" s="237" t="s">
        <v>88</v>
      </c>
      <c r="D11" s="238"/>
      <c r="E11" s="239"/>
      <c r="F11" s="25"/>
      <c r="G11" s="41"/>
      <c r="H11" s="63"/>
      <c r="I11" s="40"/>
      <c r="J11" s="24"/>
      <c r="K11" s="24"/>
      <c r="L11" s="24"/>
      <c r="M11" s="24"/>
      <c r="N11" s="67"/>
      <c r="O11" s="67"/>
    </row>
    <row r="12" spans="1:17" s="3" customFormat="1" x14ac:dyDescent="0.4">
      <c r="A12" s="24"/>
      <c r="B12" s="245"/>
      <c r="C12" s="79" t="s">
        <v>101</v>
      </c>
      <c r="D12" s="231">
        <v>45138</v>
      </c>
      <c r="E12" s="124"/>
      <c r="F12" s="75"/>
      <c r="G12" s="75"/>
      <c r="H12" s="63"/>
      <c r="I12" s="40"/>
      <c r="J12" s="24"/>
      <c r="K12" s="24"/>
      <c r="L12" s="24"/>
      <c r="M12" s="24"/>
      <c r="N12" s="67"/>
      <c r="O12" s="67"/>
    </row>
    <row r="13" spans="1:17" s="3" customFormat="1" x14ac:dyDescent="0.4">
      <c r="A13" s="24"/>
      <c r="B13" s="245"/>
      <c r="C13" s="240" t="s">
        <v>115</v>
      </c>
      <c r="D13" s="241"/>
      <c r="E13" s="242"/>
      <c r="F13" s="25"/>
      <c r="G13" s="41"/>
      <c r="H13" s="24"/>
      <c r="I13" s="40"/>
      <c r="J13" s="24"/>
      <c r="K13" s="24"/>
      <c r="L13" s="24"/>
      <c r="M13" s="24"/>
      <c r="N13" s="67"/>
      <c r="O13" s="67"/>
    </row>
    <row r="14" spans="1:17" s="3" customFormat="1" ht="19.5" thickBot="1" x14ac:dyDescent="0.45">
      <c r="A14" s="24"/>
      <c r="B14" s="246"/>
      <c r="C14" s="243" t="s">
        <v>154</v>
      </c>
      <c r="D14" s="244"/>
      <c r="E14" s="125"/>
      <c r="F14" s="41"/>
      <c r="G14" s="41"/>
      <c r="H14" s="24"/>
      <c r="I14" s="40"/>
      <c r="J14" s="24"/>
      <c r="K14" s="24"/>
      <c r="L14" s="24"/>
      <c r="M14" s="24"/>
      <c r="N14" s="67"/>
      <c r="O14" s="67"/>
    </row>
    <row r="15" spans="1:17" x14ac:dyDescent="0.4">
      <c r="I15" s="40"/>
    </row>
    <row r="16" spans="1:17" ht="19.5" x14ac:dyDescent="0.4">
      <c r="B16" s="15" t="s">
        <v>117</v>
      </c>
      <c r="I16" s="40"/>
    </row>
    <row r="17" spans="1:13" ht="19.5" x14ac:dyDescent="0.4">
      <c r="B17" s="20" t="s">
        <v>107</v>
      </c>
      <c r="I17" s="40"/>
    </row>
    <row r="18" spans="1:13" ht="36.75" x14ac:dyDescent="0.4">
      <c r="A18" s="96"/>
      <c r="B18" s="4" t="s">
        <v>5</v>
      </c>
      <c r="C18" s="4" t="s">
        <v>6</v>
      </c>
      <c r="D18" s="5" t="s">
        <v>7</v>
      </c>
      <c r="E18" s="116" t="s">
        <v>8</v>
      </c>
      <c r="F18" s="4" t="s">
        <v>9</v>
      </c>
      <c r="G18" s="169" t="s">
        <v>10</v>
      </c>
      <c r="H18" s="170" t="s">
        <v>19</v>
      </c>
      <c r="I18" s="4" t="s">
        <v>11</v>
      </c>
      <c r="J18" s="6" t="s">
        <v>12</v>
      </c>
      <c r="K18" s="6" t="s">
        <v>87</v>
      </c>
      <c r="M18" s="35"/>
    </row>
    <row r="19" spans="1:13" x14ac:dyDescent="0.4">
      <c r="A19" s="64" t="str">
        <f>IF(COUNTIF(D19:D118,D19)=1,ROW(),"")</f>
        <v/>
      </c>
      <c r="B19" s="43">
        <v>45057</v>
      </c>
      <c r="C19" s="43">
        <v>45057</v>
      </c>
      <c r="D19" s="65" t="s">
        <v>37</v>
      </c>
      <c r="E19" s="117" t="s">
        <v>155</v>
      </c>
      <c r="F19" s="46" t="s">
        <v>156</v>
      </c>
      <c r="G19" s="71">
        <v>3</v>
      </c>
      <c r="H19" s="69" t="s">
        <v>157</v>
      </c>
      <c r="I19" s="80">
        <v>3600</v>
      </c>
      <c r="J19" s="70">
        <v>1</v>
      </c>
      <c r="K19" s="46"/>
      <c r="M19" s="35"/>
    </row>
    <row r="20" spans="1:13" x14ac:dyDescent="0.4">
      <c r="A20" s="64" t="str">
        <f t="shared" ref="A20:A83" si="0">IF(COUNTIF(D20:D119,D20)=1,ROW(),"")</f>
        <v/>
      </c>
      <c r="B20" s="43">
        <v>45057</v>
      </c>
      <c r="C20" s="43">
        <v>45058</v>
      </c>
      <c r="D20" s="65" t="s">
        <v>55</v>
      </c>
      <c r="E20" s="117" t="s">
        <v>158</v>
      </c>
      <c r="F20" s="46" t="s">
        <v>159</v>
      </c>
      <c r="G20" s="71">
        <v>5</v>
      </c>
      <c r="H20" s="69" t="s">
        <v>160</v>
      </c>
      <c r="I20" s="80">
        <v>2000</v>
      </c>
      <c r="J20" s="70">
        <v>2</v>
      </c>
      <c r="K20" s="46"/>
      <c r="M20" s="35"/>
    </row>
    <row r="21" spans="1:13" x14ac:dyDescent="0.4">
      <c r="A21" s="64">
        <f t="shared" si="0"/>
        <v>21</v>
      </c>
      <c r="B21" s="43">
        <v>45058</v>
      </c>
      <c r="C21" s="43">
        <v>45059</v>
      </c>
      <c r="D21" s="65" t="s">
        <v>161</v>
      </c>
      <c r="E21" s="117" t="s">
        <v>161</v>
      </c>
      <c r="F21" s="46" t="s">
        <v>162</v>
      </c>
      <c r="G21" s="71">
        <v>2</v>
      </c>
      <c r="H21" s="69" t="s">
        <v>163</v>
      </c>
      <c r="I21" s="80">
        <v>630</v>
      </c>
      <c r="J21" s="70">
        <v>3</v>
      </c>
      <c r="K21" s="46"/>
      <c r="M21" s="35"/>
    </row>
    <row r="22" spans="1:13" x14ac:dyDescent="0.4">
      <c r="A22" s="64" t="str">
        <f t="shared" si="0"/>
        <v/>
      </c>
      <c r="B22" s="43">
        <v>45059</v>
      </c>
      <c r="C22" s="43">
        <v>45059</v>
      </c>
      <c r="D22" s="65" t="s">
        <v>37</v>
      </c>
      <c r="E22" s="117" t="s">
        <v>155</v>
      </c>
      <c r="F22" s="46" t="s">
        <v>156</v>
      </c>
      <c r="G22" s="71">
        <v>3</v>
      </c>
      <c r="H22" s="69" t="s">
        <v>157</v>
      </c>
      <c r="I22" s="80">
        <v>3600</v>
      </c>
      <c r="J22" s="70">
        <v>4</v>
      </c>
      <c r="K22" s="46"/>
      <c r="M22" s="35"/>
    </row>
    <row r="23" spans="1:13" x14ac:dyDescent="0.4">
      <c r="A23" s="64">
        <f t="shared" si="0"/>
        <v>23</v>
      </c>
      <c r="B23" s="43">
        <v>45060</v>
      </c>
      <c r="C23" s="43">
        <v>45061</v>
      </c>
      <c r="D23" s="65" t="s">
        <v>164</v>
      </c>
      <c r="E23" s="117" t="s">
        <v>165</v>
      </c>
      <c r="F23" s="46" t="s">
        <v>159</v>
      </c>
      <c r="G23" s="71">
        <v>5</v>
      </c>
      <c r="H23" s="69" t="s">
        <v>166</v>
      </c>
      <c r="I23" s="80">
        <v>3000</v>
      </c>
      <c r="J23" s="70">
        <v>5</v>
      </c>
      <c r="K23" s="46"/>
      <c r="M23" s="35"/>
    </row>
    <row r="24" spans="1:13" x14ac:dyDescent="0.4">
      <c r="A24" s="64">
        <f t="shared" si="0"/>
        <v>24</v>
      </c>
      <c r="B24" s="43">
        <v>45087</v>
      </c>
      <c r="C24" s="43">
        <v>45089</v>
      </c>
      <c r="D24" s="65" t="s">
        <v>167</v>
      </c>
      <c r="E24" s="117" t="s">
        <v>167</v>
      </c>
      <c r="F24" s="46" t="s">
        <v>159</v>
      </c>
      <c r="G24" s="71">
        <v>6</v>
      </c>
      <c r="H24" s="69" t="s">
        <v>166</v>
      </c>
      <c r="I24" s="80">
        <v>12000</v>
      </c>
      <c r="J24" s="70">
        <v>6</v>
      </c>
      <c r="K24" s="46"/>
      <c r="L24" s="98"/>
      <c r="M24" s="35"/>
    </row>
    <row r="25" spans="1:13" x14ac:dyDescent="0.4">
      <c r="A25" s="64">
        <f t="shared" si="0"/>
        <v>25</v>
      </c>
      <c r="B25" s="43">
        <v>45088</v>
      </c>
      <c r="C25" s="43">
        <v>45089</v>
      </c>
      <c r="D25" s="65" t="s">
        <v>145</v>
      </c>
      <c r="E25" s="117" t="s">
        <v>168</v>
      </c>
      <c r="F25" s="46" t="s">
        <v>162</v>
      </c>
      <c r="G25" s="71">
        <v>1</v>
      </c>
      <c r="H25" s="69" t="s">
        <v>169</v>
      </c>
      <c r="I25" s="80">
        <v>110</v>
      </c>
      <c r="J25" s="70">
        <v>7</v>
      </c>
      <c r="K25" s="46"/>
      <c r="M25" s="35"/>
    </row>
    <row r="26" spans="1:13" x14ac:dyDescent="0.4">
      <c r="A26" s="64">
        <f t="shared" si="0"/>
        <v>26</v>
      </c>
      <c r="B26" s="43">
        <v>45089</v>
      </c>
      <c r="C26" s="43">
        <v>45085</v>
      </c>
      <c r="D26" s="65" t="s">
        <v>15</v>
      </c>
      <c r="E26" s="117" t="s">
        <v>15</v>
      </c>
      <c r="F26" s="46" t="s">
        <v>162</v>
      </c>
      <c r="G26" s="71">
        <v>6</v>
      </c>
      <c r="H26" s="69" t="s">
        <v>160</v>
      </c>
      <c r="I26" s="80">
        <v>852</v>
      </c>
      <c r="J26" s="70">
        <v>8</v>
      </c>
      <c r="K26" s="46"/>
      <c r="M26" s="35"/>
    </row>
    <row r="27" spans="1:13" x14ac:dyDescent="0.4">
      <c r="A27" s="64">
        <f t="shared" si="0"/>
        <v>27</v>
      </c>
      <c r="B27" s="43">
        <v>45090</v>
      </c>
      <c r="C27" s="43">
        <v>45086</v>
      </c>
      <c r="D27" s="65" t="s">
        <v>17</v>
      </c>
      <c r="E27" s="117" t="s">
        <v>170</v>
      </c>
      <c r="F27" s="46" t="s">
        <v>162</v>
      </c>
      <c r="G27" s="71">
        <v>100</v>
      </c>
      <c r="H27" s="69" t="s">
        <v>163</v>
      </c>
      <c r="I27" s="80">
        <v>2600</v>
      </c>
      <c r="J27" s="70">
        <v>8</v>
      </c>
      <c r="K27" s="46" t="s">
        <v>171</v>
      </c>
      <c r="M27" s="35"/>
    </row>
    <row r="28" spans="1:13" x14ac:dyDescent="0.4">
      <c r="A28" s="64">
        <f t="shared" si="0"/>
        <v>28</v>
      </c>
      <c r="B28" s="43">
        <v>45092</v>
      </c>
      <c r="C28" s="43">
        <v>45092</v>
      </c>
      <c r="D28" s="65" t="s">
        <v>59</v>
      </c>
      <c r="E28" s="117" t="s">
        <v>172</v>
      </c>
      <c r="F28" s="46" t="s">
        <v>162</v>
      </c>
      <c r="G28" s="71">
        <v>20</v>
      </c>
      <c r="H28" s="69" t="s">
        <v>169</v>
      </c>
      <c r="I28" s="80">
        <v>1500</v>
      </c>
      <c r="J28" s="70">
        <v>9</v>
      </c>
      <c r="K28" s="46"/>
      <c r="M28" s="35"/>
    </row>
    <row r="29" spans="1:13" x14ac:dyDescent="0.4">
      <c r="A29" s="64">
        <f t="shared" si="0"/>
        <v>29</v>
      </c>
      <c r="B29" s="43">
        <v>45091</v>
      </c>
      <c r="C29" s="43">
        <v>45093</v>
      </c>
      <c r="D29" s="65" t="s">
        <v>173</v>
      </c>
      <c r="E29" s="117" t="s">
        <v>174</v>
      </c>
      <c r="F29" s="46" t="s">
        <v>162</v>
      </c>
      <c r="G29" s="71">
        <v>3</v>
      </c>
      <c r="H29" s="69" t="s">
        <v>163</v>
      </c>
      <c r="I29" s="80">
        <v>1200</v>
      </c>
      <c r="J29" s="70">
        <v>10</v>
      </c>
      <c r="K29" s="46" t="s">
        <v>175</v>
      </c>
      <c r="M29" s="35"/>
    </row>
    <row r="30" spans="1:13" x14ac:dyDescent="0.4">
      <c r="A30" s="64" t="str">
        <f t="shared" si="0"/>
        <v/>
      </c>
      <c r="B30" s="43">
        <v>45088</v>
      </c>
      <c r="C30" s="43">
        <v>45090</v>
      </c>
      <c r="D30" s="65" t="s">
        <v>37</v>
      </c>
      <c r="E30" s="117" t="s">
        <v>176</v>
      </c>
      <c r="F30" s="46" t="s">
        <v>159</v>
      </c>
      <c r="G30" s="71">
        <v>4</v>
      </c>
      <c r="H30" s="69" t="s">
        <v>157</v>
      </c>
      <c r="I30" s="80">
        <v>3300</v>
      </c>
      <c r="J30" s="70">
        <v>11</v>
      </c>
      <c r="K30" s="46"/>
      <c r="M30" s="35"/>
    </row>
    <row r="31" spans="1:13" x14ac:dyDescent="0.4">
      <c r="A31" s="64" t="str">
        <f t="shared" si="0"/>
        <v/>
      </c>
      <c r="B31" s="43">
        <v>45091</v>
      </c>
      <c r="C31" s="43">
        <v>45092</v>
      </c>
      <c r="D31" s="65" t="s">
        <v>55</v>
      </c>
      <c r="E31" s="117" t="s">
        <v>177</v>
      </c>
      <c r="F31" s="46" t="s">
        <v>178</v>
      </c>
      <c r="G31" s="71">
        <v>5</v>
      </c>
      <c r="H31" s="69" t="s">
        <v>163</v>
      </c>
      <c r="I31" s="80">
        <v>100000</v>
      </c>
      <c r="J31" s="70">
        <v>12</v>
      </c>
      <c r="K31" s="46"/>
      <c r="M31" s="35"/>
    </row>
    <row r="32" spans="1:13" x14ac:dyDescent="0.4">
      <c r="A32" s="64">
        <f t="shared" si="0"/>
        <v>32</v>
      </c>
      <c r="B32" s="43">
        <v>45092</v>
      </c>
      <c r="C32" s="43">
        <v>45095</v>
      </c>
      <c r="D32" s="65" t="s">
        <v>37</v>
      </c>
      <c r="E32" s="117" t="s">
        <v>176</v>
      </c>
      <c r="F32" s="46" t="s">
        <v>159</v>
      </c>
      <c r="G32" s="71">
        <v>10</v>
      </c>
      <c r="H32" s="69" t="s">
        <v>157</v>
      </c>
      <c r="I32" s="80">
        <v>100000</v>
      </c>
      <c r="J32" s="70">
        <v>13</v>
      </c>
      <c r="K32" s="46" t="s">
        <v>179</v>
      </c>
      <c r="M32" s="35"/>
    </row>
    <row r="33" spans="1:13" x14ac:dyDescent="0.4">
      <c r="A33" s="64">
        <f t="shared" si="0"/>
        <v>33</v>
      </c>
      <c r="B33" s="43">
        <v>45060</v>
      </c>
      <c r="C33" s="43">
        <v>45062</v>
      </c>
      <c r="D33" s="65" t="s">
        <v>55</v>
      </c>
      <c r="E33" s="117" t="s">
        <v>180</v>
      </c>
      <c r="F33" s="46" t="s">
        <v>159</v>
      </c>
      <c r="G33" s="71">
        <v>5</v>
      </c>
      <c r="H33" s="69" t="s">
        <v>157</v>
      </c>
      <c r="I33" s="80">
        <v>50000</v>
      </c>
      <c r="J33" s="70">
        <v>14</v>
      </c>
      <c r="K33" s="46"/>
      <c r="M33" s="35"/>
    </row>
    <row r="34" spans="1:13" x14ac:dyDescent="0.4">
      <c r="A34" s="64" t="str">
        <f t="shared" si="0"/>
        <v/>
      </c>
      <c r="B34" s="43"/>
      <c r="C34" s="43"/>
      <c r="D34" s="65"/>
      <c r="E34" s="117"/>
      <c r="F34" s="46"/>
      <c r="G34" s="71"/>
      <c r="H34" s="69"/>
      <c r="I34" s="80"/>
      <c r="J34" s="70"/>
      <c r="K34" s="46"/>
      <c r="M34" s="35"/>
    </row>
    <row r="35" spans="1:13" x14ac:dyDescent="0.4">
      <c r="A35" s="64" t="str">
        <f t="shared" si="0"/>
        <v/>
      </c>
      <c r="B35" s="43"/>
      <c r="C35" s="43"/>
      <c r="D35" s="65"/>
      <c r="E35" s="117"/>
      <c r="F35" s="46"/>
      <c r="G35" s="71"/>
      <c r="H35" s="69"/>
      <c r="I35" s="80"/>
      <c r="J35" s="70"/>
      <c r="K35" s="46"/>
      <c r="M35" s="35"/>
    </row>
    <row r="36" spans="1:13" x14ac:dyDescent="0.4">
      <c r="A36" s="64" t="str">
        <f t="shared" si="0"/>
        <v/>
      </c>
      <c r="B36" s="43"/>
      <c r="C36" s="43"/>
      <c r="D36" s="65"/>
      <c r="E36" s="117"/>
      <c r="F36" s="46"/>
      <c r="G36" s="71"/>
      <c r="H36" s="69"/>
      <c r="I36" s="80"/>
      <c r="J36" s="70"/>
      <c r="K36" s="46"/>
      <c r="M36" s="35"/>
    </row>
    <row r="37" spans="1:13" x14ac:dyDescent="0.4">
      <c r="A37" s="64" t="str">
        <f t="shared" si="0"/>
        <v/>
      </c>
      <c r="B37" s="43"/>
      <c r="C37" s="43"/>
      <c r="D37" s="65"/>
      <c r="E37" s="117"/>
      <c r="F37" s="46"/>
      <c r="G37" s="71"/>
      <c r="H37" s="69"/>
      <c r="I37" s="80"/>
      <c r="J37" s="70"/>
      <c r="K37" s="46"/>
      <c r="M37" s="35"/>
    </row>
    <row r="38" spans="1:13" x14ac:dyDescent="0.4">
      <c r="A38" s="64" t="str">
        <f t="shared" si="0"/>
        <v/>
      </c>
      <c r="B38" s="43"/>
      <c r="C38" s="43"/>
      <c r="D38" s="65"/>
      <c r="E38" s="117"/>
      <c r="F38" s="46"/>
      <c r="G38" s="71"/>
      <c r="H38" s="69"/>
      <c r="I38" s="80"/>
      <c r="J38" s="70"/>
      <c r="K38" s="46"/>
      <c r="M38" s="35"/>
    </row>
    <row r="39" spans="1:13" x14ac:dyDescent="0.4">
      <c r="A39" s="64" t="str">
        <f t="shared" si="0"/>
        <v/>
      </c>
      <c r="B39" s="43"/>
      <c r="C39" s="43"/>
      <c r="D39" s="65"/>
      <c r="E39" s="117"/>
      <c r="F39" s="46"/>
      <c r="G39" s="71"/>
      <c r="H39" s="69"/>
      <c r="I39" s="80"/>
      <c r="J39" s="70"/>
      <c r="K39" s="46"/>
      <c r="M39" s="35"/>
    </row>
    <row r="40" spans="1:13" x14ac:dyDescent="0.4">
      <c r="A40" s="64" t="str">
        <f t="shared" si="0"/>
        <v/>
      </c>
      <c r="B40" s="43"/>
      <c r="C40" s="43"/>
      <c r="D40" s="65"/>
      <c r="E40" s="117"/>
      <c r="F40" s="46"/>
      <c r="G40" s="71"/>
      <c r="H40" s="69"/>
      <c r="I40" s="80"/>
      <c r="J40" s="70"/>
      <c r="K40" s="46"/>
      <c r="M40" s="35"/>
    </row>
    <row r="41" spans="1:13" x14ac:dyDescent="0.4">
      <c r="A41" s="64" t="str">
        <f t="shared" si="0"/>
        <v/>
      </c>
      <c r="B41" s="43"/>
      <c r="C41" s="43"/>
      <c r="D41" s="65"/>
      <c r="E41" s="117"/>
      <c r="F41" s="46"/>
      <c r="G41" s="71"/>
      <c r="H41" s="69"/>
      <c r="I41" s="80"/>
      <c r="J41" s="70"/>
      <c r="K41" s="46"/>
      <c r="M41" s="35"/>
    </row>
    <row r="42" spans="1:13" x14ac:dyDescent="0.4">
      <c r="A42" s="64" t="str">
        <f t="shared" si="0"/>
        <v/>
      </c>
      <c r="B42" s="43"/>
      <c r="C42" s="43"/>
      <c r="D42" s="65"/>
      <c r="E42" s="117"/>
      <c r="F42" s="46"/>
      <c r="G42" s="71"/>
      <c r="H42" s="69"/>
      <c r="I42" s="80"/>
      <c r="J42" s="70"/>
      <c r="K42" s="46"/>
      <c r="M42" s="35"/>
    </row>
    <row r="43" spans="1:13" x14ac:dyDescent="0.4">
      <c r="A43" s="64" t="str">
        <f t="shared" si="0"/>
        <v/>
      </c>
      <c r="B43" s="43"/>
      <c r="C43" s="43"/>
      <c r="D43" s="65"/>
      <c r="E43" s="117"/>
      <c r="F43" s="46"/>
      <c r="G43" s="71"/>
      <c r="H43" s="69"/>
      <c r="I43" s="80"/>
      <c r="J43" s="70"/>
      <c r="K43" s="46"/>
      <c r="M43" s="35"/>
    </row>
    <row r="44" spans="1:13" x14ac:dyDescent="0.4">
      <c r="A44" s="64" t="str">
        <f t="shared" si="0"/>
        <v/>
      </c>
      <c r="B44" s="43"/>
      <c r="C44" s="43"/>
      <c r="D44" s="65"/>
      <c r="E44" s="117"/>
      <c r="F44" s="46"/>
      <c r="G44" s="71"/>
      <c r="H44" s="69"/>
      <c r="I44" s="80"/>
      <c r="J44" s="70"/>
      <c r="K44" s="46"/>
      <c r="M44" s="35"/>
    </row>
    <row r="45" spans="1:13" x14ac:dyDescent="0.4">
      <c r="A45" s="64" t="str">
        <f t="shared" si="0"/>
        <v/>
      </c>
      <c r="B45" s="43"/>
      <c r="C45" s="43"/>
      <c r="D45" s="65"/>
      <c r="E45" s="117"/>
      <c r="F45" s="46"/>
      <c r="G45" s="71"/>
      <c r="H45" s="69"/>
      <c r="I45" s="80"/>
      <c r="J45" s="70"/>
      <c r="K45" s="46"/>
      <c r="M45" s="35"/>
    </row>
    <row r="46" spans="1:13" x14ac:dyDescent="0.4">
      <c r="A46" s="64" t="str">
        <f t="shared" si="0"/>
        <v/>
      </c>
      <c r="B46" s="43"/>
      <c r="C46" s="43"/>
      <c r="D46" s="65"/>
      <c r="E46" s="117"/>
      <c r="F46" s="46"/>
      <c r="G46" s="71"/>
      <c r="H46" s="69"/>
      <c r="I46" s="80"/>
      <c r="J46" s="70"/>
      <c r="K46" s="46"/>
      <c r="M46" s="35"/>
    </row>
    <row r="47" spans="1:13" x14ac:dyDescent="0.4">
      <c r="A47" s="64" t="str">
        <f t="shared" si="0"/>
        <v/>
      </c>
      <c r="B47" s="43"/>
      <c r="C47" s="43"/>
      <c r="D47" s="65"/>
      <c r="E47" s="117"/>
      <c r="F47" s="46"/>
      <c r="G47" s="71"/>
      <c r="H47" s="69"/>
      <c r="I47" s="80"/>
      <c r="J47" s="70"/>
      <c r="K47" s="46"/>
      <c r="M47" s="35"/>
    </row>
    <row r="48" spans="1:13" x14ac:dyDescent="0.4">
      <c r="A48" s="64" t="str">
        <f t="shared" si="0"/>
        <v/>
      </c>
      <c r="B48" s="43"/>
      <c r="C48" s="43"/>
      <c r="D48" s="65"/>
      <c r="E48" s="117"/>
      <c r="F48" s="46"/>
      <c r="G48" s="71"/>
      <c r="H48" s="69"/>
      <c r="I48" s="80"/>
      <c r="J48" s="70"/>
      <c r="K48" s="46"/>
      <c r="M48" s="35"/>
    </row>
    <row r="49" spans="1:13" x14ac:dyDescent="0.4">
      <c r="A49" s="64" t="str">
        <f t="shared" si="0"/>
        <v/>
      </c>
      <c r="B49" s="43"/>
      <c r="C49" s="43"/>
      <c r="D49" s="65"/>
      <c r="E49" s="117"/>
      <c r="F49" s="46"/>
      <c r="G49" s="71"/>
      <c r="H49" s="69"/>
      <c r="I49" s="80"/>
      <c r="J49" s="70"/>
      <c r="K49" s="46"/>
      <c r="M49" s="35"/>
    </row>
    <row r="50" spans="1:13" x14ac:dyDescent="0.4">
      <c r="A50" s="64" t="str">
        <f t="shared" si="0"/>
        <v/>
      </c>
      <c r="B50" s="43"/>
      <c r="C50" s="43"/>
      <c r="D50" s="65"/>
      <c r="E50" s="117"/>
      <c r="F50" s="46"/>
      <c r="G50" s="71"/>
      <c r="H50" s="69"/>
      <c r="I50" s="80"/>
      <c r="J50" s="70"/>
      <c r="K50" s="46"/>
      <c r="M50" s="35"/>
    </row>
    <row r="51" spans="1:13" x14ac:dyDescent="0.4">
      <c r="A51" s="64" t="str">
        <f t="shared" si="0"/>
        <v/>
      </c>
      <c r="B51" s="43"/>
      <c r="C51" s="43"/>
      <c r="D51" s="65"/>
      <c r="E51" s="117"/>
      <c r="F51" s="46"/>
      <c r="G51" s="71"/>
      <c r="H51" s="69"/>
      <c r="I51" s="80"/>
      <c r="J51" s="70"/>
      <c r="K51" s="46"/>
      <c r="M51" s="35"/>
    </row>
    <row r="52" spans="1:13" x14ac:dyDescent="0.4">
      <c r="A52" s="64" t="str">
        <f t="shared" si="0"/>
        <v/>
      </c>
      <c r="B52" s="43"/>
      <c r="C52" s="43"/>
      <c r="D52" s="65"/>
      <c r="E52" s="117"/>
      <c r="F52" s="46"/>
      <c r="G52" s="71"/>
      <c r="H52" s="69"/>
      <c r="I52" s="80"/>
      <c r="J52" s="70"/>
      <c r="K52" s="46"/>
      <c r="M52" s="35"/>
    </row>
    <row r="53" spans="1:13" x14ac:dyDescent="0.4">
      <c r="A53" s="64" t="str">
        <f t="shared" si="0"/>
        <v/>
      </c>
      <c r="B53" s="43"/>
      <c r="C53" s="43"/>
      <c r="D53" s="65"/>
      <c r="E53" s="117"/>
      <c r="F53" s="46"/>
      <c r="G53" s="71"/>
      <c r="H53" s="69"/>
      <c r="I53" s="80"/>
      <c r="J53" s="70"/>
      <c r="K53" s="46"/>
      <c r="M53" s="35"/>
    </row>
    <row r="54" spans="1:13" x14ac:dyDescent="0.4">
      <c r="A54" s="64" t="str">
        <f t="shared" si="0"/>
        <v/>
      </c>
      <c r="B54" s="43"/>
      <c r="C54" s="43"/>
      <c r="D54" s="65"/>
      <c r="E54" s="117"/>
      <c r="F54" s="46"/>
      <c r="G54" s="71"/>
      <c r="H54" s="69"/>
      <c r="I54" s="80"/>
      <c r="J54" s="70"/>
      <c r="K54" s="46"/>
      <c r="M54" s="35"/>
    </row>
    <row r="55" spans="1:13" x14ac:dyDescent="0.4">
      <c r="A55" s="64" t="str">
        <f t="shared" si="0"/>
        <v/>
      </c>
      <c r="B55" s="43"/>
      <c r="C55" s="43"/>
      <c r="D55" s="65"/>
      <c r="E55" s="117"/>
      <c r="F55" s="46"/>
      <c r="G55" s="71"/>
      <c r="H55" s="69"/>
      <c r="I55" s="80"/>
      <c r="J55" s="70"/>
      <c r="K55" s="46"/>
      <c r="M55" s="35"/>
    </row>
    <row r="56" spans="1:13" x14ac:dyDescent="0.4">
      <c r="A56" s="64" t="str">
        <f t="shared" si="0"/>
        <v/>
      </c>
      <c r="B56" s="43"/>
      <c r="C56" s="43"/>
      <c r="D56" s="65"/>
      <c r="E56" s="117"/>
      <c r="F56" s="46"/>
      <c r="G56" s="71"/>
      <c r="H56" s="69"/>
      <c r="I56" s="80"/>
      <c r="J56" s="70"/>
      <c r="K56" s="46"/>
      <c r="M56" s="35"/>
    </row>
    <row r="57" spans="1:13" x14ac:dyDescent="0.4">
      <c r="A57" s="64" t="str">
        <f t="shared" si="0"/>
        <v/>
      </c>
      <c r="B57" s="43"/>
      <c r="C57" s="43"/>
      <c r="D57" s="65"/>
      <c r="E57" s="117"/>
      <c r="F57" s="46"/>
      <c r="G57" s="71"/>
      <c r="H57" s="69"/>
      <c r="I57" s="80"/>
      <c r="J57" s="70"/>
      <c r="K57" s="46"/>
      <c r="M57" s="35"/>
    </row>
    <row r="58" spans="1:13" x14ac:dyDescent="0.4">
      <c r="A58" s="64" t="str">
        <f t="shared" si="0"/>
        <v/>
      </c>
      <c r="B58" s="43"/>
      <c r="C58" s="43"/>
      <c r="D58" s="65"/>
      <c r="E58" s="117"/>
      <c r="F58" s="46"/>
      <c r="G58" s="71"/>
      <c r="H58" s="69"/>
      <c r="I58" s="80"/>
      <c r="J58" s="70"/>
      <c r="K58" s="46"/>
      <c r="M58" s="35"/>
    </row>
    <row r="59" spans="1:13" x14ac:dyDescent="0.4">
      <c r="A59" s="64" t="str">
        <f t="shared" si="0"/>
        <v/>
      </c>
      <c r="B59" s="43"/>
      <c r="C59" s="43"/>
      <c r="D59" s="65"/>
      <c r="E59" s="117"/>
      <c r="F59" s="46"/>
      <c r="G59" s="71"/>
      <c r="H59" s="69"/>
      <c r="I59" s="80"/>
      <c r="J59" s="70"/>
      <c r="K59" s="46"/>
      <c r="M59" s="35"/>
    </row>
    <row r="60" spans="1:13" x14ac:dyDescent="0.4">
      <c r="A60" s="64" t="str">
        <f t="shared" si="0"/>
        <v/>
      </c>
      <c r="B60" s="43"/>
      <c r="C60" s="43"/>
      <c r="D60" s="65"/>
      <c r="E60" s="117"/>
      <c r="F60" s="46"/>
      <c r="G60" s="71"/>
      <c r="H60" s="69"/>
      <c r="I60" s="80"/>
      <c r="J60" s="70"/>
      <c r="K60" s="46"/>
      <c r="M60" s="35"/>
    </row>
    <row r="61" spans="1:13" x14ac:dyDescent="0.4">
      <c r="A61" s="64" t="str">
        <f t="shared" si="0"/>
        <v/>
      </c>
      <c r="B61" s="43"/>
      <c r="C61" s="43"/>
      <c r="D61" s="65"/>
      <c r="E61" s="117"/>
      <c r="F61" s="46"/>
      <c r="G61" s="71"/>
      <c r="H61" s="69"/>
      <c r="I61" s="80"/>
      <c r="J61" s="70"/>
      <c r="K61" s="46"/>
      <c r="M61" s="35"/>
    </row>
    <row r="62" spans="1:13" x14ac:dyDescent="0.4">
      <c r="A62" s="64" t="str">
        <f t="shared" si="0"/>
        <v/>
      </c>
      <c r="B62" s="43"/>
      <c r="C62" s="43"/>
      <c r="D62" s="65"/>
      <c r="E62" s="117"/>
      <c r="F62" s="46"/>
      <c r="G62" s="71"/>
      <c r="H62" s="69"/>
      <c r="I62" s="80"/>
      <c r="J62" s="70"/>
      <c r="K62" s="46"/>
      <c r="M62" s="35"/>
    </row>
    <row r="63" spans="1:13" x14ac:dyDescent="0.4">
      <c r="A63" s="64" t="str">
        <f t="shared" si="0"/>
        <v/>
      </c>
      <c r="B63" s="43"/>
      <c r="C63" s="43"/>
      <c r="D63" s="65"/>
      <c r="E63" s="117"/>
      <c r="F63" s="46"/>
      <c r="G63" s="71"/>
      <c r="H63" s="69"/>
      <c r="I63" s="80"/>
      <c r="J63" s="70"/>
      <c r="K63" s="46"/>
      <c r="M63" s="35"/>
    </row>
    <row r="64" spans="1:13" x14ac:dyDescent="0.4">
      <c r="A64" s="64" t="str">
        <f t="shared" si="0"/>
        <v/>
      </c>
      <c r="B64" s="43"/>
      <c r="C64" s="43"/>
      <c r="D64" s="65"/>
      <c r="E64" s="117"/>
      <c r="F64" s="46"/>
      <c r="G64" s="71"/>
      <c r="H64" s="69"/>
      <c r="I64" s="80"/>
      <c r="J64" s="70"/>
      <c r="K64" s="46"/>
      <c r="M64" s="35"/>
    </row>
    <row r="65" spans="1:13" x14ac:dyDescent="0.4">
      <c r="A65" s="64" t="str">
        <f t="shared" si="0"/>
        <v/>
      </c>
      <c r="B65" s="43"/>
      <c r="C65" s="43"/>
      <c r="D65" s="65"/>
      <c r="E65" s="117"/>
      <c r="F65" s="46"/>
      <c r="G65" s="71"/>
      <c r="H65" s="69"/>
      <c r="I65" s="80"/>
      <c r="J65" s="70"/>
      <c r="K65" s="46"/>
      <c r="M65" s="35"/>
    </row>
    <row r="66" spans="1:13" x14ac:dyDescent="0.4">
      <c r="A66" s="64" t="str">
        <f t="shared" si="0"/>
        <v/>
      </c>
      <c r="B66" s="43"/>
      <c r="C66" s="43"/>
      <c r="D66" s="65"/>
      <c r="E66" s="117"/>
      <c r="F66" s="46"/>
      <c r="G66" s="71"/>
      <c r="H66" s="69"/>
      <c r="I66" s="80"/>
      <c r="J66" s="70"/>
      <c r="K66" s="46"/>
      <c r="M66" s="35"/>
    </row>
    <row r="67" spans="1:13" x14ac:dyDescent="0.4">
      <c r="A67" s="64" t="str">
        <f t="shared" si="0"/>
        <v/>
      </c>
      <c r="B67" s="43"/>
      <c r="C67" s="43"/>
      <c r="D67" s="65"/>
      <c r="E67" s="117"/>
      <c r="F67" s="46"/>
      <c r="G67" s="71"/>
      <c r="H67" s="69"/>
      <c r="I67" s="80"/>
      <c r="J67" s="70"/>
      <c r="K67" s="46"/>
      <c r="M67" s="35"/>
    </row>
    <row r="68" spans="1:13" x14ac:dyDescent="0.4">
      <c r="A68" s="64" t="str">
        <f t="shared" si="0"/>
        <v/>
      </c>
      <c r="B68" s="43"/>
      <c r="C68" s="43"/>
      <c r="D68" s="65"/>
      <c r="E68" s="117"/>
      <c r="F68" s="46"/>
      <c r="G68" s="71"/>
      <c r="H68" s="69"/>
      <c r="I68" s="80"/>
      <c r="J68" s="70"/>
      <c r="K68" s="46"/>
      <c r="M68" s="35"/>
    </row>
    <row r="69" spans="1:13" x14ac:dyDescent="0.4">
      <c r="A69" s="64" t="str">
        <f t="shared" si="0"/>
        <v/>
      </c>
      <c r="B69" s="43"/>
      <c r="C69" s="43"/>
      <c r="D69" s="65"/>
      <c r="E69" s="117"/>
      <c r="F69" s="46"/>
      <c r="G69" s="71"/>
      <c r="H69" s="69"/>
      <c r="I69" s="80"/>
      <c r="J69" s="70"/>
      <c r="K69" s="46"/>
      <c r="M69" s="35"/>
    </row>
    <row r="70" spans="1:13" x14ac:dyDescent="0.4">
      <c r="A70" s="64" t="str">
        <f t="shared" si="0"/>
        <v/>
      </c>
      <c r="B70" s="43"/>
      <c r="C70" s="43"/>
      <c r="D70" s="65"/>
      <c r="E70" s="117"/>
      <c r="F70" s="46"/>
      <c r="G70" s="71"/>
      <c r="H70" s="69"/>
      <c r="I70" s="80"/>
      <c r="J70" s="70"/>
      <c r="K70" s="46"/>
      <c r="M70" s="35"/>
    </row>
    <row r="71" spans="1:13" x14ac:dyDescent="0.4">
      <c r="A71" s="64" t="str">
        <f t="shared" si="0"/>
        <v/>
      </c>
      <c r="B71" s="43"/>
      <c r="C71" s="43"/>
      <c r="D71" s="65"/>
      <c r="E71" s="117"/>
      <c r="F71" s="46"/>
      <c r="G71" s="71"/>
      <c r="H71" s="69"/>
      <c r="I71" s="80"/>
      <c r="J71" s="70"/>
      <c r="K71" s="46"/>
      <c r="M71" s="35"/>
    </row>
    <row r="72" spans="1:13" x14ac:dyDescent="0.4">
      <c r="A72" s="64" t="str">
        <f t="shared" si="0"/>
        <v/>
      </c>
      <c r="B72" s="43"/>
      <c r="C72" s="43"/>
      <c r="D72" s="65"/>
      <c r="E72" s="117"/>
      <c r="F72" s="46"/>
      <c r="G72" s="71"/>
      <c r="H72" s="69"/>
      <c r="I72" s="80"/>
      <c r="J72" s="70"/>
      <c r="K72" s="46"/>
      <c r="M72" s="35"/>
    </row>
    <row r="73" spans="1:13" x14ac:dyDescent="0.4">
      <c r="A73" s="64" t="str">
        <f t="shared" si="0"/>
        <v/>
      </c>
      <c r="B73" s="43"/>
      <c r="C73" s="43"/>
      <c r="D73" s="65"/>
      <c r="E73" s="117"/>
      <c r="F73" s="46"/>
      <c r="G73" s="71"/>
      <c r="H73" s="69"/>
      <c r="I73" s="80"/>
      <c r="J73" s="70"/>
      <c r="K73" s="46"/>
      <c r="M73" s="35"/>
    </row>
    <row r="74" spans="1:13" x14ac:dyDescent="0.4">
      <c r="A74" s="64" t="str">
        <f t="shared" si="0"/>
        <v/>
      </c>
      <c r="B74" s="43"/>
      <c r="C74" s="43"/>
      <c r="D74" s="65"/>
      <c r="E74" s="117"/>
      <c r="F74" s="46"/>
      <c r="G74" s="71"/>
      <c r="H74" s="69"/>
      <c r="I74" s="80"/>
      <c r="J74" s="70"/>
      <c r="K74" s="46"/>
      <c r="M74" s="35"/>
    </row>
    <row r="75" spans="1:13" x14ac:dyDescent="0.4">
      <c r="A75" s="64" t="str">
        <f t="shared" si="0"/>
        <v/>
      </c>
      <c r="B75" s="43"/>
      <c r="C75" s="43"/>
      <c r="D75" s="65"/>
      <c r="E75" s="117"/>
      <c r="F75" s="46"/>
      <c r="G75" s="71"/>
      <c r="H75" s="69"/>
      <c r="I75" s="80"/>
      <c r="J75" s="70"/>
      <c r="K75" s="46"/>
      <c r="M75" s="35"/>
    </row>
    <row r="76" spans="1:13" x14ac:dyDescent="0.4">
      <c r="A76" s="64" t="str">
        <f t="shared" si="0"/>
        <v/>
      </c>
      <c r="B76" s="43"/>
      <c r="C76" s="43"/>
      <c r="D76" s="65"/>
      <c r="E76" s="117"/>
      <c r="F76" s="46"/>
      <c r="G76" s="71"/>
      <c r="H76" s="69"/>
      <c r="I76" s="80"/>
      <c r="J76" s="70"/>
      <c r="K76" s="46"/>
      <c r="M76" s="35"/>
    </row>
    <row r="77" spans="1:13" x14ac:dyDescent="0.4">
      <c r="A77" s="64" t="str">
        <f t="shared" si="0"/>
        <v/>
      </c>
      <c r="B77" s="43"/>
      <c r="C77" s="43"/>
      <c r="D77" s="65"/>
      <c r="E77" s="117"/>
      <c r="F77" s="46"/>
      <c r="G77" s="71"/>
      <c r="H77" s="69"/>
      <c r="I77" s="80"/>
      <c r="J77" s="70"/>
      <c r="K77" s="46"/>
      <c r="M77" s="35"/>
    </row>
    <row r="78" spans="1:13" x14ac:dyDescent="0.4">
      <c r="A78" s="64" t="str">
        <f t="shared" si="0"/>
        <v/>
      </c>
      <c r="B78" s="43"/>
      <c r="C78" s="43"/>
      <c r="D78" s="65"/>
      <c r="E78" s="117"/>
      <c r="F78" s="46"/>
      <c r="G78" s="71"/>
      <c r="H78" s="69"/>
      <c r="I78" s="80"/>
      <c r="J78" s="70"/>
      <c r="K78" s="46"/>
      <c r="M78" s="35"/>
    </row>
    <row r="79" spans="1:13" x14ac:dyDescent="0.4">
      <c r="A79" s="64" t="str">
        <f t="shared" si="0"/>
        <v/>
      </c>
      <c r="B79" s="43"/>
      <c r="C79" s="43"/>
      <c r="D79" s="65"/>
      <c r="E79" s="117"/>
      <c r="F79" s="46"/>
      <c r="G79" s="71"/>
      <c r="H79" s="69"/>
      <c r="I79" s="80"/>
      <c r="J79" s="70"/>
      <c r="K79" s="46"/>
      <c r="M79" s="35"/>
    </row>
    <row r="80" spans="1:13" x14ac:dyDescent="0.4">
      <c r="A80" s="64" t="str">
        <f t="shared" si="0"/>
        <v/>
      </c>
      <c r="B80" s="43"/>
      <c r="C80" s="43"/>
      <c r="D80" s="65"/>
      <c r="E80" s="117"/>
      <c r="F80" s="46"/>
      <c r="G80" s="71"/>
      <c r="H80" s="69"/>
      <c r="I80" s="80"/>
      <c r="J80" s="70"/>
      <c r="K80" s="46"/>
      <c r="M80" s="35"/>
    </row>
    <row r="81" spans="1:13" x14ac:dyDescent="0.4">
      <c r="A81" s="64" t="str">
        <f t="shared" si="0"/>
        <v/>
      </c>
      <c r="B81" s="43"/>
      <c r="C81" s="43"/>
      <c r="D81" s="65"/>
      <c r="E81" s="117"/>
      <c r="F81" s="46"/>
      <c r="G81" s="71"/>
      <c r="H81" s="69"/>
      <c r="I81" s="80"/>
      <c r="J81" s="70"/>
      <c r="K81" s="46"/>
      <c r="M81" s="35"/>
    </row>
    <row r="82" spans="1:13" x14ac:dyDescent="0.4">
      <c r="A82" s="64" t="str">
        <f t="shared" si="0"/>
        <v/>
      </c>
      <c r="B82" s="43"/>
      <c r="C82" s="43"/>
      <c r="D82" s="65"/>
      <c r="E82" s="117"/>
      <c r="F82" s="46"/>
      <c r="G82" s="71"/>
      <c r="H82" s="69"/>
      <c r="I82" s="80"/>
      <c r="J82" s="70"/>
      <c r="K82" s="46"/>
      <c r="M82" s="35"/>
    </row>
    <row r="83" spans="1:13" x14ac:dyDescent="0.4">
      <c r="A83" s="64" t="str">
        <f t="shared" si="0"/>
        <v/>
      </c>
      <c r="B83" s="43"/>
      <c r="C83" s="43"/>
      <c r="D83" s="65"/>
      <c r="E83" s="117"/>
      <c r="F83" s="46"/>
      <c r="G83" s="71"/>
      <c r="H83" s="69"/>
      <c r="I83" s="80"/>
      <c r="J83" s="70"/>
      <c r="K83" s="46"/>
      <c r="M83" s="35"/>
    </row>
    <row r="84" spans="1:13" x14ac:dyDescent="0.4">
      <c r="A84" s="64" t="str">
        <f t="shared" ref="A84:A118" si="1">IF(COUNTIF(D84:D183,D84)=1,ROW(),"")</f>
        <v/>
      </c>
      <c r="B84" s="43"/>
      <c r="C84" s="43"/>
      <c r="D84" s="65"/>
      <c r="E84" s="117"/>
      <c r="F84" s="46"/>
      <c r="G84" s="71"/>
      <c r="H84" s="69"/>
      <c r="I84" s="80"/>
      <c r="J84" s="70"/>
      <c r="K84" s="46"/>
      <c r="M84" s="35"/>
    </row>
    <row r="85" spans="1:13" x14ac:dyDescent="0.4">
      <c r="A85" s="64" t="str">
        <f t="shared" si="1"/>
        <v/>
      </c>
      <c r="B85" s="43"/>
      <c r="C85" s="43"/>
      <c r="D85" s="65"/>
      <c r="E85" s="117"/>
      <c r="F85" s="46"/>
      <c r="G85" s="71"/>
      <c r="H85" s="69"/>
      <c r="I85" s="80"/>
      <c r="J85" s="70"/>
      <c r="K85" s="46"/>
      <c r="M85" s="35"/>
    </row>
    <row r="86" spans="1:13" x14ac:dyDescent="0.4">
      <c r="A86" s="64" t="str">
        <f t="shared" si="1"/>
        <v/>
      </c>
      <c r="B86" s="43"/>
      <c r="C86" s="43"/>
      <c r="D86" s="65"/>
      <c r="E86" s="117"/>
      <c r="F86" s="46"/>
      <c r="G86" s="71"/>
      <c r="H86" s="69"/>
      <c r="I86" s="80"/>
      <c r="J86" s="70"/>
      <c r="K86" s="46"/>
      <c r="M86" s="35"/>
    </row>
    <row r="87" spans="1:13" x14ac:dyDescent="0.4">
      <c r="A87" s="64" t="str">
        <f t="shared" si="1"/>
        <v/>
      </c>
      <c r="B87" s="43"/>
      <c r="C87" s="43"/>
      <c r="D87" s="65"/>
      <c r="E87" s="117"/>
      <c r="F87" s="46"/>
      <c r="G87" s="71"/>
      <c r="H87" s="69"/>
      <c r="I87" s="80"/>
      <c r="J87" s="70"/>
      <c r="K87" s="46"/>
      <c r="M87" s="35"/>
    </row>
    <row r="88" spans="1:13" x14ac:dyDescent="0.4">
      <c r="A88" s="64" t="str">
        <f t="shared" si="1"/>
        <v/>
      </c>
      <c r="B88" s="43"/>
      <c r="C88" s="43"/>
      <c r="D88" s="65"/>
      <c r="E88" s="117"/>
      <c r="F88" s="46"/>
      <c r="G88" s="71"/>
      <c r="H88" s="69"/>
      <c r="I88" s="80"/>
      <c r="J88" s="70"/>
      <c r="K88" s="46"/>
      <c r="M88" s="35"/>
    </row>
    <row r="89" spans="1:13" x14ac:dyDescent="0.4">
      <c r="A89" s="64" t="str">
        <f t="shared" si="1"/>
        <v/>
      </c>
      <c r="B89" s="43"/>
      <c r="C89" s="43"/>
      <c r="D89" s="65"/>
      <c r="E89" s="117"/>
      <c r="F89" s="46"/>
      <c r="G89" s="71"/>
      <c r="H89" s="69"/>
      <c r="I89" s="80"/>
      <c r="J89" s="70"/>
      <c r="K89" s="46"/>
      <c r="M89" s="35"/>
    </row>
    <row r="90" spans="1:13" x14ac:dyDescent="0.4">
      <c r="A90" s="64" t="str">
        <f t="shared" si="1"/>
        <v/>
      </c>
      <c r="B90" s="43"/>
      <c r="C90" s="43"/>
      <c r="D90" s="65"/>
      <c r="E90" s="117"/>
      <c r="F90" s="46"/>
      <c r="G90" s="71"/>
      <c r="H90" s="69"/>
      <c r="I90" s="80"/>
      <c r="J90" s="70"/>
      <c r="K90" s="46"/>
      <c r="M90" s="35"/>
    </row>
    <row r="91" spans="1:13" x14ac:dyDescent="0.4">
      <c r="A91" s="64" t="str">
        <f t="shared" si="1"/>
        <v/>
      </c>
      <c r="B91" s="43"/>
      <c r="C91" s="43"/>
      <c r="D91" s="65"/>
      <c r="E91" s="117"/>
      <c r="F91" s="46"/>
      <c r="G91" s="71"/>
      <c r="H91" s="69"/>
      <c r="I91" s="80"/>
      <c r="J91" s="70"/>
      <c r="K91" s="46"/>
      <c r="M91" s="35"/>
    </row>
    <row r="92" spans="1:13" x14ac:dyDescent="0.4">
      <c r="A92" s="64" t="str">
        <f t="shared" si="1"/>
        <v/>
      </c>
      <c r="B92" s="43"/>
      <c r="C92" s="43"/>
      <c r="D92" s="65"/>
      <c r="E92" s="117"/>
      <c r="F92" s="46"/>
      <c r="G92" s="71"/>
      <c r="H92" s="69"/>
      <c r="I92" s="80"/>
      <c r="J92" s="70"/>
      <c r="K92" s="46"/>
      <c r="M92" s="35"/>
    </row>
    <row r="93" spans="1:13" x14ac:dyDescent="0.4">
      <c r="A93" s="64" t="str">
        <f t="shared" si="1"/>
        <v/>
      </c>
      <c r="B93" s="43"/>
      <c r="C93" s="43"/>
      <c r="D93" s="65"/>
      <c r="E93" s="117"/>
      <c r="F93" s="46"/>
      <c r="G93" s="71"/>
      <c r="H93" s="69"/>
      <c r="I93" s="80"/>
      <c r="J93" s="70"/>
      <c r="K93" s="46"/>
      <c r="M93" s="35"/>
    </row>
    <row r="94" spans="1:13" x14ac:dyDescent="0.4">
      <c r="A94" s="64" t="str">
        <f t="shared" si="1"/>
        <v/>
      </c>
      <c r="B94" s="43"/>
      <c r="C94" s="43"/>
      <c r="D94" s="65"/>
      <c r="E94" s="117"/>
      <c r="F94" s="46"/>
      <c r="G94" s="71"/>
      <c r="H94" s="69"/>
      <c r="I94" s="80"/>
      <c r="J94" s="70"/>
      <c r="K94" s="46"/>
      <c r="M94" s="35"/>
    </row>
    <row r="95" spans="1:13" x14ac:dyDescent="0.4">
      <c r="A95" s="64" t="str">
        <f t="shared" si="1"/>
        <v/>
      </c>
      <c r="B95" s="43"/>
      <c r="C95" s="43"/>
      <c r="D95" s="65"/>
      <c r="E95" s="117"/>
      <c r="F95" s="46"/>
      <c r="G95" s="71"/>
      <c r="H95" s="69"/>
      <c r="I95" s="80"/>
      <c r="J95" s="70"/>
      <c r="K95" s="46"/>
      <c r="M95" s="35"/>
    </row>
    <row r="96" spans="1:13" x14ac:dyDescent="0.4">
      <c r="A96" s="64" t="str">
        <f t="shared" si="1"/>
        <v/>
      </c>
      <c r="B96" s="43"/>
      <c r="C96" s="43"/>
      <c r="D96" s="65"/>
      <c r="E96" s="117"/>
      <c r="F96" s="46"/>
      <c r="G96" s="71"/>
      <c r="H96" s="69"/>
      <c r="I96" s="80"/>
      <c r="J96" s="70"/>
      <c r="K96" s="46"/>
      <c r="M96" s="35"/>
    </row>
    <row r="97" spans="1:13" x14ac:dyDescent="0.4">
      <c r="A97" s="64" t="str">
        <f t="shared" si="1"/>
        <v/>
      </c>
      <c r="B97" s="43"/>
      <c r="C97" s="43"/>
      <c r="D97" s="65"/>
      <c r="E97" s="117"/>
      <c r="F97" s="46"/>
      <c r="G97" s="71"/>
      <c r="H97" s="69"/>
      <c r="I97" s="80"/>
      <c r="J97" s="70"/>
      <c r="K97" s="46"/>
      <c r="M97" s="35"/>
    </row>
    <row r="98" spans="1:13" x14ac:dyDescent="0.4">
      <c r="A98" s="64" t="str">
        <f t="shared" si="1"/>
        <v/>
      </c>
      <c r="B98" s="43"/>
      <c r="C98" s="43"/>
      <c r="D98" s="65"/>
      <c r="E98" s="117"/>
      <c r="F98" s="46"/>
      <c r="G98" s="71"/>
      <c r="H98" s="69"/>
      <c r="I98" s="80"/>
      <c r="J98" s="70"/>
      <c r="K98" s="46"/>
      <c r="M98" s="35"/>
    </row>
    <row r="99" spans="1:13" x14ac:dyDescent="0.4">
      <c r="A99" s="64" t="str">
        <f t="shared" si="1"/>
        <v/>
      </c>
      <c r="B99" s="43"/>
      <c r="C99" s="43"/>
      <c r="D99" s="65"/>
      <c r="E99" s="117"/>
      <c r="F99" s="46"/>
      <c r="G99" s="71"/>
      <c r="H99" s="69"/>
      <c r="I99" s="80"/>
      <c r="J99" s="70"/>
      <c r="K99" s="46"/>
      <c r="M99" s="35"/>
    </row>
    <row r="100" spans="1:13" x14ac:dyDescent="0.4">
      <c r="A100" s="64" t="str">
        <f t="shared" si="1"/>
        <v/>
      </c>
      <c r="B100" s="43"/>
      <c r="C100" s="43"/>
      <c r="D100" s="65"/>
      <c r="E100" s="117"/>
      <c r="F100" s="46"/>
      <c r="G100" s="71"/>
      <c r="H100" s="69"/>
      <c r="I100" s="80"/>
      <c r="J100" s="70"/>
      <c r="K100" s="46"/>
      <c r="M100" s="35"/>
    </row>
    <row r="101" spans="1:13" x14ac:dyDescent="0.4">
      <c r="A101" s="64" t="str">
        <f t="shared" si="1"/>
        <v/>
      </c>
      <c r="B101" s="43"/>
      <c r="C101" s="43"/>
      <c r="D101" s="65"/>
      <c r="E101" s="117"/>
      <c r="F101" s="46"/>
      <c r="G101" s="71"/>
      <c r="H101" s="69"/>
      <c r="I101" s="80"/>
      <c r="J101" s="70"/>
      <c r="K101" s="46"/>
      <c r="M101" s="35"/>
    </row>
    <row r="102" spans="1:13" x14ac:dyDescent="0.4">
      <c r="A102" s="64" t="str">
        <f t="shared" si="1"/>
        <v/>
      </c>
      <c r="B102" s="43"/>
      <c r="C102" s="43"/>
      <c r="D102" s="65"/>
      <c r="E102" s="117"/>
      <c r="F102" s="46"/>
      <c r="G102" s="71"/>
      <c r="H102" s="69"/>
      <c r="I102" s="80"/>
      <c r="J102" s="70"/>
      <c r="K102" s="46"/>
      <c r="M102" s="35"/>
    </row>
    <row r="103" spans="1:13" x14ac:dyDescent="0.4">
      <c r="A103" s="64" t="str">
        <f t="shared" si="1"/>
        <v/>
      </c>
      <c r="B103" s="43"/>
      <c r="C103" s="43"/>
      <c r="D103" s="65"/>
      <c r="E103" s="117"/>
      <c r="F103" s="46"/>
      <c r="G103" s="71"/>
      <c r="H103" s="69"/>
      <c r="I103" s="80"/>
      <c r="J103" s="70"/>
      <c r="K103" s="46"/>
      <c r="M103" s="35"/>
    </row>
    <row r="104" spans="1:13" x14ac:dyDescent="0.4">
      <c r="A104" s="64" t="str">
        <f t="shared" si="1"/>
        <v/>
      </c>
      <c r="B104" s="43"/>
      <c r="C104" s="43"/>
      <c r="D104" s="65"/>
      <c r="E104" s="117"/>
      <c r="F104" s="46"/>
      <c r="G104" s="71"/>
      <c r="H104" s="69"/>
      <c r="I104" s="80"/>
      <c r="J104" s="70"/>
      <c r="K104" s="46"/>
      <c r="M104" s="35"/>
    </row>
    <row r="105" spans="1:13" x14ac:dyDescent="0.4">
      <c r="A105" s="64" t="str">
        <f t="shared" si="1"/>
        <v/>
      </c>
      <c r="B105" s="43"/>
      <c r="C105" s="43"/>
      <c r="D105" s="65"/>
      <c r="E105" s="117"/>
      <c r="F105" s="46"/>
      <c r="G105" s="71"/>
      <c r="H105" s="69"/>
      <c r="I105" s="80"/>
      <c r="J105" s="70"/>
      <c r="K105" s="46"/>
      <c r="M105" s="35"/>
    </row>
    <row r="106" spans="1:13" x14ac:dyDescent="0.4">
      <c r="A106" s="64" t="str">
        <f t="shared" si="1"/>
        <v/>
      </c>
      <c r="B106" s="43"/>
      <c r="C106" s="43"/>
      <c r="D106" s="65"/>
      <c r="E106" s="117"/>
      <c r="F106" s="46"/>
      <c r="G106" s="71"/>
      <c r="H106" s="69"/>
      <c r="I106" s="80"/>
      <c r="J106" s="70"/>
      <c r="K106" s="46"/>
      <c r="M106" s="35"/>
    </row>
    <row r="107" spans="1:13" x14ac:dyDescent="0.4">
      <c r="A107" s="64" t="str">
        <f t="shared" si="1"/>
        <v/>
      </c>
      <c r="B107" s="43"/>
      <c r="C107" s="43"/>
      <c r="D107" s="65"/>
      <c r="E107" s="117"/>
      <c r="F107" s="46"/>
      <c r="G107" s="71"/>
      <c r="H107" s="69"/>
      <c r="I107" s="80"/>
      <c r="J107" s="70"/>
      <c r="K107" s="46"/>
      <c r="M107" s="35"/>
    </row>
    <row r="108" spans="1:13" x14ac:dyDescent="0.4">
      <c r="A108" s="64" t="str">
        <f t="shared" si="1"/>
        <v/>
      </c>
      <c r="B108" s="43"/>
      <c r="C108" s="43"/>
      <c r="D108" s="65"/>
      <c r="E108" s="117"/>
      <c r="F108" s="46"/>
      <c r="G108" s="71"/>
      <c r="H108" s="69"/>
      <c r="I108" s="80"/>
      <c r="J108" s="70"/>
      <c r="K108" s="46"/>
      <c r="M108" s="35"/>
    </row>
    <row r="109" spans="1:13" x14ac:dyDescent="0.4">
      <c r="A109" s="64" t="str">
        <f t="shared" si="1"/>
        <v/>
      </c>
      <c r="B109" s="43"/>
      <c r="C109" s="43"/>
      <c r="D109" s="65"/>
      <c r="E109" s="117"/>
      <c r="F109" s="46"/>
      <c r="G109" s="71"/>
      <c r="H109" s="69"/>
      <c r="I109" s="80"/>
      <c r="J109" s="70"/>
      <c r="K109" s="46"/>
      <c r="M109" s="35"/>
    </row>
    <row r="110" spans="1:13" x14ac:dyDescent="0.4">
      <c r="A110" s="64" t="str">
        <f t="shared" si="1"/>
        <v/>
      </c>
      <c r="B110" s="43"/>
      <c r="C110" s="43"/>
      <c r="D110" s="65"/>
      <c r="E110" s="117"/>
      <c r="F110" s="46"/>
      <c r="G110" s="71"/>
      <c r="H110" s="69"/>
      <c r="I110" s="80"/>
      <c r="J110" s="70"/>
      <c r="K110" s="46"/>
      <c r="M110" s="35"/>
    </row>
    <row r="111" spans="1:13" x14ac:dyDescent="0.4">
      <c r="A111" s="64" t="str">
        <f t="shared" si="1"/>
        <v/>
      </c>
      <c r="B111" s="43"/>
      <c r="C111" s="43"/>
      <c r="D111" s="65"/>
      <c r="E111" s="117"/>
      <c r="F111" s="46"/>
      <c r="G111" s="71"/>
      <c r="H111" s="69"/>
      <c r="I111" s="80"/>
      <c r="J111" s="70"/>
      <c r="K111" s="46"/>
      <c r="M111" s="35"/>
    </row>
    <row r="112" spans="1:13" x14ac:dyDescent="0.4">
      <c r="A112" s="64" t="str">
        <f t="shared" si="1"/>
        <v/>
      </c>
      <c r="B112" s="43"/>
      <c r="C112" s="43"/>
      <c r="D112" s="65"/>
      <c r="E112" s="117"/>
      <c r="F112" s="46"/>
      <c r="G112" s="71"/>
      <c r="H112" s="69"/>
      <c r="I112" s="80"/>
      <c r="J112" s="70"/>
      <c r="K112" s="46"/>
      <c r="M112" s="35"/>
    </row>
    <row r="113" spans="1:13" x14ac:dyDescent="0.4">
      <c r="A113" s="64" t="str">
        <f t="shared" si="1"/>
        <v/>
      </c>
      <c r="B113" s="43"/>
      <c r="C113" s="43"/>
      <c r="D113" s="65"/>
      <c r="E113" s="117"/>
      <c r="F113" s="46"/>
      <c r="G113" s="71"/>
      <c r="H113" s="69"/>
      <c r="I113" s="80"/>
      <c r="J113" s="70"/>
      <c r="K113" s="46"/>
      <c r="M113" s="35"/>
    </row>
    <row r="114" spans="1:13" x14ac:dyDescent="0.4">
      <c r="A114" s="64" t="str">
        <f t="shared" si="1"/>
        <v/>
      </c>
      <c r="B114" s="43"/>
      <c r="C114" s="43"/>
      <c r="D114" s="65"/>
      <c r="E114" s="117"/>
      <c r="F114" s="46"/>
      <c r="G114" s="71"/>
      <c r="H114" s="69"/>
      <c r="I114" s="80"/>
      <c r="J114" s="70"/>
      <c r="K114" s="46"/>
      <c r="M114" s="35"/>
    </row>
    <row r="115" spans="1:13" x14ac:dyDescent="0.4">
      <c r="A115" s="64" t="str">
        <f t="shared" si="1"/>
        <v/>
      </c>
      <c r="B115" s="43"/>
      <c r="C115" s="43"/>
      <c r="D115" s="65"/>
      <c r="E115" s="117"/>
      <c r="F115" s="46"/>
      <c r="G115" s="71"/>
      <c r="H115" s="69"/>
      <c r="I115" s="80"/>
      <c r="J115" s="70"/>
      <c r="K115" s="46"/>
      <c r="M115" s="35"/>
    </row>
    <row r="116" spans="1:13" x14ac:dyDescent="0.4">
      <c r="A116" s="64" t="str">
        <f t="shared" si="1"/>
        <v/>
      </c>
      <c r="B116" s="43"/>
      <c r="C116" s="43"/>
      <c r="D116" s="65"/>
      <c r="E116" s="117"/>
      <c r="F116" s="46"/>
      <c r="G116" s="71"/>
      <c r="H116" s="69"/>
      <c r="I116" s="80"/>
      <c r="J116" s="70"/>
      <c r="K116" s="46"/>
      <c r="M116" s="35"/>
    </row>
    <row r="117" spans="1:13" x14ac:dyDescent="0.4">
      <c r="A117" s="64" t="str">
        <f t="shared" si="1"/>
        <v/>
      </c>
      <c r="B117" s="43"/>
      <c r="C117" s="43"/>
      <c r="D117" s="65"/>
      <c r="E117" s="117"/>
      <c r="F117" s="46"/>
      <c r="G117" s="71"/>
      <c r="H117" s="69"/>
      <c r="I117" s="80"/>
      <c r="J117" s="70"/>
      <c r="K117" s="46"/>
      <c r="M117" s="35"/>
    </row>
    <row r="118" spans="1:13" x14ac:dyDescent="0.4">
      <c r="A118" s="64" t="str">
        <f t="shared" si="1"/>
        <v/>
      </c>
      <c r="B118" s="43"/>
      <c r="C118" s="43"/>
      <c r="D118" s="65"/>
      <c r="E118" s="117"/>
      <c r="F118" s="46"/>
      <c r="G118" s="71"/>
      <c r="H118" s="69"/>
      <c r="I118" s="80"/>
      <c r="J118" s="70"/>
      <c r="K118" s="46"/>
      <c r="M118" s="35"/>
    </row>
  </sheetData>
  <sheetProtection password="D2DD" sheet="1" objects="1" scenarios="1" selectLockedCells="1" selectUnlockedCells="1"/>
  <mergeCells count="14">
    <mergeCell ref="A2:J2"/>
    <mergeCell ref="B10:E10"/>
    <mergeCell ref="C11:E11"/>
    <mergeCell ref="C13:E13"/>
    <mergeCell ref="C14:D14"/>
    <mergeCell ref="B13:B14"/>
    <mergeCell ref="B11:B12"/>
    <mergeCell ref="E6:F7"/>
    <mergeCell ref="B3:C3"/>
    <mergeCell ref="B4:C4"/>
    <mergeCell ref="B6:C6"/>
    <mergeCell ref="B7:C7"/>
    <mergeCell ref="D3:E3"/>
    <mergeCell ref="D4:E4"/>
  </mergeCells>
  <phoneticPr fontId="3"/>
  <conditionalFormatting sqref="B59:B81 B99:B111 B115:B118 C19:K19">
    <cfRule type="expression" priority="21" stopIfTrue="1">
      <formula>$B19=""</formula>
    </cfRule>
  </conditionalFormatting>
  <conditionalFormatting sqref="C59:C81 C99:C111 C115:C118 K115:K118 K99:K111 K59:K81 F115:H118 F99:H111 F59:H81">
    <cfRule type="expression" priority="14" stopIfTrue="1">
      <formula>$B59=""</formula>
    </cfRule>
  </conditionalFormatting>
  <conditionalFormatting sqref="B19:B58">
    <cfRule type="expression" priority="12" stopIfTrue="1">
      <formula>$B19=""</formula>
    </cfRule>
  </conditionalFormatting>
  <conditionalFormatting sqref="C20:C58 K20:K58 F20:H58 D20:E118 I20:J118">
    <cfRule type="expression" priority="10" stopIfTrue="1">
      <formula>$B20=""</formula>
    </cfRule>
  </conditionalFormatting>
  <conditionalFormatting sqref="B82:B98">
    <cfRule type="expression" priority="8" stopIfTrue="1">
      <formula>$B82=""</formula>
    </cfRule>
  </conditionalFormatting>
  <conditionalFormatting sqref="C82:C98 K82:K98 F82:H98">
    <cfRule type="expression" priority="6" stopIfTrue="1">
      <formula>$B82=""</formula>
    </cfRule>
  </conditionalFormatting>
  <conditionalFormatting sqref="B112:B114">
    <cfRule type="expression" priority="4" stopIfTrue="1">
      <formula>$B112=""</formula>
    </cfRule>
  </conditionalFormatting>
  <conditionalFormatting sqref="C112:C114 K112:K114 F112:H114">
    <cfRule type="expression" priority="2" stopIfTrue="1">
      <formula>$B112=""</formula>
    </cfRule>
  </conditionalFormatting>
  <conditionalFormatting sqref="E6">
    <cfRule type="expression" dxfId="17" priority="1">
      <formula>OR(AND($D$6="",$D$7=""),$D$6="",$D$7="")</formula>
    </cfRule>
  </conditionalFormatting>
  <dataValidations count="2">
    <dataValidation imeMode="hiragana" allowBlank="1" showInputMessage="1" showErrorMessage="1" sqref="H3"/>
    <dataValidation type="date" allowBlank="1" showInputMessage="1" showErrorMessage="1" errorTitle="補助対象外物品" error="感染対応期間外の購入品のため、計上できません。_x000a_" sqref="B19:B118">
      <formula1>$D$6</formula1>
      <formula2>$D$7</formula2>
    </dataValidation>
  </dataValidations>
  <pageMargins left="0.70866141732283472" right="0.39370078740157483" top="0.74803149606299213" bottom="0.59055118110236227" header="0.31496062992125984" footer="0.31496062992125984"/>
  <pageSetup paperSize="9" scale="59" fitToHeight="0" orientation="portrait" r:id="rId1"/>
  <rowBreaks count="1" manualBreakCount="1">
    <brk id="10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219075</xdr:colOff>
                    <xdr:row>10</xdr:row>
                    <xdr:rowOff>0</xdr:rowOff>
                  </from>
                  <to>
                    <xdr:col>1</xdr:col>
                    <xdr:colOff>438150</xdr:colOff>
                    <xdr:row>11</xdr:row>
                    <xdr:rowOff>9525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219075</xdr:colOff>
                    <xdr:row>12</xdr:row>
                    <xdr:rowOff>9525</xdr:rowOff>
                  </from>
                  <to>
                    <xdr:col>1</xdr:col>
                    <xdr:colOff>438150</xdr:colOff>
                    <xdr:row>13</xdr:row>
                    <xdr:rowOff>19050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xdr:col>
                    <xdr:colOff>219075</xdr:colOff>
                    <xdr:row>10</xdr:row>
                    <xdr:rowOff>0</xdr:rowOff>
                  </from>
                  <to>
                    <xdr:col>1</xdr:col>
                    <xdr:colOff>438150</xdr:colOff>
                    <xdr:row>11</xdr:row>
                    <xdr:rowOff>9525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xdr:col>
                    <xdr:colOff>219075</xdr:colOff>
                    <xdr:row>12</xdr:row>
                    <xdr:rowOff>9525</xdr:rowOff>
                  </from>
                  <to>
                    <xdr:col>1</xdr:col>
                    <xdr:colOff>438150</xdr:colOff>
                    <xdr:row>13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費目!$C$1:$C$35</xm:f>
          </x14:formula1>
          <xm:sqref>G4 D4</xm:sqref>
        </x14:dataValidation>
        <x14:dataValidation type="list" allowBlank="1" showInputMessage="1" showErrorMessage="1">
          <x14:formula1>
            <xm:f>費目!$G$1:$G$2</xm:f>
          </x14:formula1>
          <xm:sqref>J3</xm:sqref>
        </x14:dataValidation>
        <x14:dataValidation type="list" allowBlank="1" showInputMessage="1" showErrorMessage="1">
          <x14:formula1>
            <xm:f>費目!$K$1:$K$3</xm:f>
          </x14:formula1>
          <xm:sqref>C14</xm:sqref>
        </x14:dataValidation>
        <x14:dataValidation type="list" allowBlank="1" showInputMessage="1" showErrorMessage="1">
          <x14:formula1>
            <xm:f>費目!$I$2:$I$27</xm:f>
          </x14:formula1>
          <xm:sqref>D19:D118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view="pageBreakPreview" topLeftCell="B1" zoomScaleNormal="85" zoomScaleSheetLayoutView="100" workbookViewId="0">
      <selection activeCell="B1" sqref="B1"/>
    </sheetView>
  </sheetViews>
  <sheetFormatPr defaultRowHeight="18.75" x14ac:dyDescent="0.4"/>
  <cols>
    <col min="1" max="1" width="9.125" style="24" hidden="1" customWidth="1"/>
    <col min="2" max="2" width="9" style="24" customWidth="1"/>
    <col min="3" max="3" width="9" style="24"/>
    <col min="4" max="4" width="12.5" style="24" customWidth="1"/>
    <col min="5" max="5" width="8.125" style="24" customWidth="1"/>
    <col min="6" max="6" width="7.75" style="24" customWidth="1"/>
    <col min="7" max="7" width="8.125" style="24" customWidth="1"/>
    <col min="8" max="8" width="7.75" style="24" customWidth="1"/>
    <col min="9" max="9" width="9.625" style="24" customWidth="1"/>
    <col min="10" max="10" width="4.875" style="24" customWidth="1"/>
    <col min="11" max="11" width="9.5" style="24" hidden="1" customWidth="1"/>
    <col min="12" max="12" width="5" style="24" hidden="1" customWidth="1"/>
    <col min="13" max="13" width="8.125" style="24" customWidth="1"/>
    <col min="14" max="14" width="7.75" style="24" customWidth="1"/>
    <col min="15" max="15" width="12.125" style="24" customWidth="1"/>
    <col min="16" max="16" width="5" style="102" customWidth="1"/>
    <col min="17" max="17" width="8.875" style="24" customWidth="1"/>
    <col min="18" max="18" width="7.75" style="102" customWidth="1"/>
    <col min="19" max="19" width="19.375" style="3" customWidth="1"/>
    <col min="20" max="20" width="9" style="109"/>
  </cols>
  <sheetData>
    <row r="1" spans="1:22" ht="24" x14ac:dyDescent="0.4">
      <c r="A1" s="19"/>
      <c r="B1" s="24" t="s">
        <v>93</v>
      </c>
      <c r="R1" s="17"/>
      <c r="S1" s="152" t="s">
        <v>102</v>
      </c>
    </row>
    <row r="2" spans="1:22" ht="30" customHeight="1" thickBot="1" x14ac:dyDescent="0.45">
      <c r="A2" s="15"/>
      <c r="B2" s="233" t="s">
        <v>137</v>
      </c>
      <c r="C2" s="233"/>
      <c r="D2" s="233"/>
      <c r="E2" s="233"/>
      <c r="F2" s="233"/>
      <c r="G2" s="233"/>
      <c r="H2" s="233"/>
      <c r="I2" s="233"/>
      <c r="J2" s="233"/>
      <c r="K2" s="233"/>
      <c r="L2" s="233"/>
      <c r="M2" s="233"/>
      <c r="N2" s="233"/>
      <c r="O2" s="233"/>
      <c r="P2" s="233"/>
      <c r="Q2" s="233"/>
      <c r="R2" s="233"/>
      <c r="S2" s="173" t="s">
        <v>198</v>
      </c>
      <c r="T2" s="110"/>
      <c r="U2" s="14"/>
      <c r="V2" s="14"/>
    </row>
    <row r="3" spans="1:22" s="2" customFormat="1" x14ac:dyDescent="0.4">
      <c r="A3" s="237" t="s">
        <v>0</v>
      </c>
      <c r="B3" s="238"/>
      <c r="C3" s="238"/>
      <c r="D3" s="264" t="str">
        <f>IF(【衛生用品】一覧表!D3&gt;0,【衛生用品】一覧表!D3,"")</f>
        <v>特別養護老人ホーム　長寿</v>
      </c>
      <c r="E3" s="265"/>
      <c r="F3" s="266"/>
      <c r="G3" s="25"/>
      <c r="H3" s="26"/>
      <c r="I3" s="53"/>
      <c r="J3" s="26"/>
      <c r="K3" s="26"/>
      <c r="L3" s="26"/>
      <c r="M3" s="26"/>
      <c r="N3" s="26"/>
      <c r="P3" s="104"/>
      <c r="R3" s="161" t="str">
        <f>IF(【衛生用品】一覧表!J3&gt;0,【衛生用品】一覧表!J3,"")</f>
        <v>R5</v>
      </c>
      <c r="S3" s="167" t="s">
        <v>1</v>
      </c>
      <c r="T3" s="111"/>
    </row>
    <row r="4" spans="1:22" s="2" customFormat="1" ht="19.5" thickBot="1" x14ac:dyDescent="0.45">
      <c r="A4" s="267" t="s">
        <v>2</v>
      </c>
      <c r="B4" s="268"/>
      <c r="C4" s="268"/>
      <c r="D4" s="269" t="str">
        <f>IF(【衛生用品】一覧表!D4&gt;0,【衛生用品】一覧表!D4,"")</f>
        <v>介護老人福祉施設</v>
      </c>
      <c r="E4" s="270"/>
      <c r="F4" s="271"/>
      <c r="G4" s="25"/>
      <c r="H4" s="26"/>
      <c r="I4" s="26"/>
      <c r="J4" s="26"/>
      <c r="K4" s="26"/>
      <c r="L4" s="26"/>
      <c r="M4" s="26"/>
      <c r="N4" s="26"/>
      <c r="P4" s="105"/>
      <c r="R4" s="129" t="s">
        <v>3</v>
      </c>
      <c r="S4" s="168" t="s">
        <v>80</v>
      </c>
      <c r="T4" s="111"/>
    </row>
    <row r="5" spans="1:22" s="2" customFormat="1" ht="9" customHeight="1" x14ac:dyDescent="0.4">
      <c r="A5" s="27"/>
      <c r="B5" s="27"/>
      <c r="C5" s="27"/>
      <c r="D5" s="26"/>
      <c r="E5" s="26"/>
      <c r="F5" s="26"/>
      <c r="G5" s="26"/>
      <c r="H5" s="26"/>
      <c r="I5" s="26"/>
      <c r="J5" s="26"/>
      <c r="K5" s="26"/>
      <c r="L5" s="26"/>
      <c r="M5" s="26"/>
      <c r="N5" s="26"/>
      <c r="O5" s="26"/>
      <c r="P5" s="99"/>
      <c r="Q5" s="26"/>
      <c r="R5" s="99"/>
      <c r="S5" s="1"/>
      <c r="T5" s="111"/>
    </row>
    <row r="6" spans="1:22" ht="20.25" thickBot="1" x14ac:dyDescent="0.45">
      <c r="E6" s="20"/>
    </row>
    <row r="7" spans="1:22" ht="30" customHeight="1" thickTop="1" thickBot="1" x14ac:dyDescent="0.45">
      <c r="A7" s="87"/>
      <c r="B7" s="293" t="s">
        <v>125</v>
      </c>
      <c r="C7" s="294"/>
      <c r="D7" s="294"/>
      <c r="E7" s="294"/>
      <c r="F7" s="294"/>
      <c r="G7" s="292" t="s">
        <v>194</v>
      </c>
      <c r="H7" s="292"/>
      <c r="I7" s="292"/>
      <c r="J7" s="292"/>
      <c r="K7" s="107"/>
      <c r="L7" s="107"/>
      <c r="M7" s="290">
        <f>SUM($O$11:$O$36)</f>
        <v>228372</v>
      </c>
      <c r="N7" s="291"/>
      <c r="O7" s="291"/>
      <c r="P7" s="106" t="s">
        <v>124</v>
      </c>
      <c r="Q7" s="85"/>
      <c r="R7" s="103"/>
      <c r="S7" s="86"/>
    </row>
    <row r="8" spans="1:22" ht="36.75" customHeight="1" thickTop="1" x14ac:dyDescent="0.4">
      <c r="A8" s="305" t="s">
        <v>144</v>
      </c>
      <c r="B8" s="306"/>
      <c r="C8" s="306"/>
      <c r="D8" s="307"/>
      <c r="E8" s="314" t="s">
        <v>123</v>
      </c>
      <c r="F8" s="314"/>
      <c r="G8" s="314"/>
      <c r="H8" s="314"/>
      <c r="I8" s="314"/>
      <c r="J8" s="314"/>
      <c r="K8" s="180"/>
      <c r="L8" s="180"/>
      <c r="M8" s="284" t="s">
        <v>149</v>
      </c>
      <c r="N8" s="285"/>
      <c r="O8" s="285"/>
      <c r="P8" s="286"/>
      <c r="Q8" s="276" t="s">
        <v>86</v>
      </c>
      <c r="R8" s="277"/>
      <c r="S8" s="295" t="s">
        <v>142</v>
      </c>
    </row>
    <row r="9" spans="1:22" ht="41.25" customHeight="1" x14ac:dyDescent="0.4">
      <c r="A9" s="308"/>
      <c r="B9" s="309"/>
      <c r="C9" s="309"/>
      <c r="D9" s="310"/>
      <c r="E9" s="280" t="s">
        <v>122</v>
      </c>
      <c r="F9" s="281"/>
      <c r="G9" s="301" t="s">
        <v>151</v>
      </c>
      <c r="H9" s="301"/>
      <c r="I9" s="301"/>
      <c r="J9" s="301"/>
      <c r="K9" s="301"/>
      <c r="L9" s="302"/>
      <c r="M9" s="287"/>
      <c r="N9" s="288"/>
      <c r="O9" s="288"/>
      <c r="P9" s="289"/>
      <c r="Q9" s="278"/>
      <c r="R9" s="279"/>
      <c r="S9" s="296"/>
    </row>
    <row r="10" spans="1:22" ht="19.5" thickBot="1" x14ac:dyDescent="0.45">
      <c r="A10" s="311"/>
      <c r="B10" s="312"/>
      <c r="C10" s="312"/>
      <c r="D10" s="313"/>
      <c r="E10" s="82" t="s">
        <v>81</v>
      </c>
      <c r="F10" s="21" t="s">
        <v>19</v>
      </c>
      <c r="G10" s="303" t="s">
        <v>81</v>
      </c>
      <c r="H10" s="304"/>
      <c r="I10" s="262" t="s">
        <v>82</v>
      </c>
      <c r="J10" s="300"/>
      <c r="K10" s="262" t="s">
        <v>18</v>
      </c>
      <c r="L10" s="263"/>
      <c r="M10" s="282" t="s">
        <v>150</v>
      </c>
      <c r="N10" s="283"/>
      <c r="O10" s="274" t="s">
        <v>85</v>
      </c>
      <c r="P10" s="275"/>
      <c r="Q10" s="272" t="s">
        <v>84</v>
      </c>
      <c r="R10" s="273"/>
      <c r="S10" s="297"/>
    </row>
    <row r="11" spans="1:22" x14ac:dyDescent="0.4">
      <c r="A11" s="47">
        <f>INDEX( 【衛生用品】一覧表!A:A, SMALL(【衛生用品】一覧表!$A$19:$A$118, ROW(【衛生用品】補助対象額整理表!A1) ) )</f>
        <v>21</v>
      </c>
      <c r="B11" s="299" t="str">
        <f>IFERROR(VLOOKUP(A11,【衛生用品】一覧表!$A$19:$J$118,4,FALSE),"")</f>
        <v>おしりふき</v>
      </c>
      <c r="C11" s="299"/>
      <c r="D11" s="299"/>
      <c r="E11" s="162">
        <v>2</v>
      </c>
      <c r="F11" s="163" t="s">
        <v>163</v>
      </c>
      <c r="G11" s="162">
        <v>2</v>
      </c>
      <c r="H11" s="100" t="str">
        <f>F11</f>
        <v>個</v>
      </c>
      <c r="I11" s="55">
        <f>IFERROR(SUMIF(【衛生用品】一覧表!$D$19:$D$118,【衛生用品】補助対象額整理表!B11,【衛生用品】一覧表!$I$19:$I$118),"")</f>
        <v>630</v>
      </c>
      <c r="J11" s="56" t="str">
        <f>IF(I11&lt;&gt;0,"円","")</f>
        <v>円</v>
      </c>
      <c r="K11" s="57">
        <f>IFERROR(I11/G11,"")</f>
        <v>315</v>
      </c>
      <c r="L11" s="83" t="str">
        <f>IF(K11&lt;&gt;"","円","")</f>
        <v>円</v>
      </c>
      <c r="M11" s="186">
        <f>IF(G11="","",MIN(E11,G11))</f>
        <v>2</v>
      </c>
      <c r="N11" s="189" t="str">
        <f>IF(F11="","",F11)</f>
        <v>個</v>
      </c>
      <c r="O11" s="181">
        <f>IFERROR(IF(G11="","",ROUNDDOWN(MIN(E11,G11)*K11,0)),"")</f>
        <v>630</v>
      </c>
      <c r="P11" s="182" t="str">
        <f>IF(O11="","","円")</f>
        <v>円</v>
      </c>
      <c r="Q11" s="58">
        <v>2</v>
      </c>
      <c r="R11" s="100" t="str">
        <f>IF(F11="","",F11)</f>
        <v>個</v>
      </c>
      <c r="S11" s="22"/>
      <c r="T11" s="109" t="str">
        <f>IF(S11="",IF(COUNTIF(B11,"その他*"),"⇐品目名を入力してください",""),"")</f>
        <v/>
      </c>
    </row>
    <row r="12" spans="1:22" x14ac:dyDescent="0.4">
      <c r="A12" s="47">
        <f>INDEX( 【衛生用品】一覧表!A:A, SMALL(【衛生用品】一覧表!$A$19:$A$118, ROW(【衛生用品】補助対象額整理表!A2) ) )</f>
        <v>23</v>
      </c>
      <c r="B12" s="299" t="str">
        <f>IFERROR(VLOOKUP(A12,【衛生用品】一覧表!$A$19:$J$118,4,FALSE),"")</f>
        <v>ガウン</v>
      </c>
      <c r="C12" s="299"/>
      <c r="D12" s="299"/>
      <c r="E12" s="162">
        <v>5</v>
      </c>
      <c r="F12" s="69" t="s">
        <v>166</v>
      </c>
      <c r="G12" s="162">
        <v>5</v>
      </c>
      <c r="H12" s="101" t="str">
        <f t="shared" ref="H12:H15" si="0">F12</f>
        <v>ケース</v>
      </c>
      <c r="I12" s="55">
        <f>IFERROR(SUMIF(【衛生用品】一覧表!$D$19:$D$118,【衛生用品】補助対象額整理表!B12,【衛生用品】一覧表!$I$19:$I$118),"")</f>
        <v>3000</v>
      </c>
      <c r="J12" s="56" t="str">
        <f t="shared" ref="J12:J25" si="1">IF(I12&lt;&gt;0,"円","")</f>
        <v>円</v>
      </c>
      <c r="K12" s="57">
        <f t="shared" ref="K12:K30" si="2">IFERROR(I12/G12,"")</f>
        <v>600</v>
      </c>
      <c r="L12" s="84" t="str">
        <f t="shared" ref="L12:L30" si="3">IF(K12&lt;&gt;"","円","")</f>
        <v>円</v>
      </c>
      <c r="M12" s="187">
        <f>IF(G12="","",MIN(E12,G12))</f>
        <v>5</v>
      </c>
      <c r="N12" s="190" t="str">
        <f>IF(F12="","",F12)</f>
        <v>ケース</v>
      </c>
      <c r="O12" s="181">
        <f t="shared" ref="O12:O36" si="4">IFERROR(IF(G12="","",ROUNDDOWN(MIN(E12,G12)*K12,0)),"")</f>
        <v>3000</v>
      </c>
      <c r="P12" s="182" t="str">
        <f t="shared" ref="P12:P36" si="5">IF(O12="","","円")</f>
        <v>円</v>
      </c>
      <c r="Q12" s="60">
        <v>5</v>
      </c>
      <c r="R12" s="101" t="str">
        <f>IF(F12="","",F12)</f>
        <v>ケース</v>
      </c>
      <c r="S12" s="23"/>
      <c r="T12" s="109" t="str">
        <f t="shared" ref="T12:T36" si="6">IF(S12="",IF(COUNTIF(B12,"その他*"),"⇐品目名を入力してください",""),"")</f>
        <v/>
      </c>
    </row>
    <row r="13" spans="1:22" x14ac:dyDescent="0.4">
      <c r="A13" s="47">
        <f>INDEX( 【衛生用品】一覧表!A:A, SMALL(【衛生用品】一覧表!$A$19:$A$118, ROW(【衛生用品】補助対象額整理表!A3) ) )</f>
        <v>24</v>
      </c>
      <c r="B13" s="299" t="str">
        <f>IFERROR(VLOOKUP(A13,【衛生用品】一覧表!$A$19:$J$118,4,FALSE),"")</f>
        <v>マスク</v>
      </c>
      <c r="C13" s="299"/>
      <c r="D13" s="299"/>
      <c r="E13" s="162">
        <v>5</v>
      </c>
      <c r="F13" s="69" t="s">
        <v>166</v>
      </c>
      <c r="G13" s="162">
        <v>6</v>
      </c>
      <c r="H13" s="101" t="str">
        <f t="shared" si="0"/>
        <v>ケース</v>
      </c>
      <c r="I13" s="55">
        <f>IFERROR(SUMIF(【衛生用品】一覧表!$D$19:$D$118,【衛生用品】補助対象額整理表!B13,【衛生用品】一覧表!$I$19:$I$118),"")</f>
        <v>12000</v>
      </c>
      <c r="J13" s="56" t="str">
        <f t="shared" si="1"/>
        <v>円</v>
      </c>
      <c r="K13" s="57">
        <f t="shared" si="2"/>
        <v>2000</v>
      </c>
      <c r="L13" s="84" t="str">
        <f t="shared" si="3"/>
        <v>円</v>
      </c>
      <c r="M13" s="187">
        <f t="shared" ref="M13:M35" si="7">IF(G13="","",MIN(E13,G13))</f>
        <v>5</v>
      </c>
      <c r="N13" s="190" t="str">
        <f t="shared" ref="N13:N35" si="8">IF(F13="","",F13)</f>
        <v>ケース</v>
      </c>
      <c r="O13" s="181">
        <f t="shared" si="4"/>
        <v>10000</v>
      </c>
      <c r="P13" s="182" t="str">
        <f>IF(O13="","","円")</f>
        <v>円</v>
      </c>
      <c r="Q13" s="60">
        <v>6</v>
      </c>
      <c r="R13" s="101" t="str">
        <f t="shared" ref="R13:R35" si="9">IF(E13="","",F13)</f>
        <v>ケース</v>
      </c>
      <c r="S13" s="23"/>
      <c r="T13" s="109" t="str">
        <f t="shared" si="6"/>
        <v/>
      </c>
    </row>
    <row r="14" spans="1:22" x14ac:dyDescent="0.4">
      <c r="A14" s="47">
        <f>INDEX( 【衛生用品】一覧表!A:A, SMALL(【衛生用品】一覧表!$A$19:$A$118, ROW(【衛生用品】補助対象額整理表!A4) ) )</f>
        <v>25</v>
      </c>
      <c r="B14" s="299" t="str">
        <f>IFERROR(VLOOKUP(A14,【衛生用品】一覧表!$A$19:$J$118,4,FALSE),"")</f>
        <v>使い捨て食器（箸・スプーン等）</v>
      </c>
      <c r="C14" s="299"/>
      <c r="D14" s="299"/>
      <c r="E14" s="162">
        <v>1</v>
      </c>
      <c r="F14" s="69" t="s">
        <v>169</v>
      </c>
      <c r="G14" s="162">
        <v>1</v>
      </c>
      <c r="H14" s="101" t="str">
        <f t="shared" si="0"/>
        <v>袋</v>
      </c>
      <c r="I14" s="55">
        <f>IFERROR(SUMIF(【衛生用品】一覧表!$D$19:$D$118,【衛生用品】補助対象額整理表!B14,【衛生用品】一覧表!$I$19:$I$118),"")</f>
        <v>110</v>
      </c>
      <c r="J14" s="56" t="str">
        <f t="shared" si="1"/>
        <v>円</v>
      </c>
      <c r="K14" s="57">
        <f t="shared" si="2"/>
        <v>110</v>
      </c>
      <c r="L14" s="84" t="str">
        <f t="shared" si="3"/>
        <v>円</v>
      </c>
      <c r="M14" s="187">
        <f t="shared" si="7"/>
        <v>1</v>
      </c>
      <c r="N14" s="190" t="str">
        <f t="shared" si="8"/>
        <v>袋</v>
      </c>
      <c r="O14" s="181">
        <f t="shared" si="4"/>
        <v>110</v>
      </c>
      <c r="P14" s="182" t="str">
        <f t="shared" si="5"/>
        <v>円</v>
      </c>
      <c r="Q14" s="60">
        <v>1</v>
      </c>
      <c r="R14" s="101" t="str">
        <f t="shared" si="9"/>
        <v>袋</v>
      </c>
      <c r="S14" s="23"/>
      <c r="T14" s="109" t="str">
        <f t="shared" si="6"/>
        <v/>
      </c>
    </row>
    <row r="15" spans="1:22" x14ac:dyDescent="0.4">
      <c r="A15" s="47">
        <f>INDEX( 【衛生用品】一覧表!A:A, SMALL(【衛生用品】一覧表!$A$19:$A$118, ROW(【衛生用品】補助対象額整理表!A5) ) )</f>
        <v>26</v>
      </c>
      <c r="B15" s="299" t="str">
        <f>IFERROR(VLOOKUP(A15,【衛生用品】一覧表!$A$19:$J$118,4,FALSE),"")</f>
        <v>ドライシャンプー</v>
      </c>
      <c r="C15" s="299"/>
      <c r="D15" s="299"/>
      <c r="E15" s="162">
        <v>3</v>
      </c>
      <c r="F15" s="69" t="s">
        <v>160</v>
      </c>
      <c r="G15" s="162">
        <v>6</v>
      </c>
      <c r="H15" s="101" t="str">
        <f t="shared" si="0"/>
        <v>本</v>
      </c>
      <c r="I15" s="55">
        <f>IFERROR(SUMIF(【衛生用品】一覧表!$D$19:$D$118,【衛生用品】補助対象額整理表!B15,【衛生用品】一覧表!$I$19:$I$118),"")</f>
        <v>852</v>
      </c>
      <c r="J15" s="56" t="str">
        <f t="shared" si="1"/>
        <v>円</v>
      </c>
      <c r="K15" s="57">
        <f t="shared" si="2"/>
        <v>142</v>
      </c>
      <c r="L15" s="84" t="str">
        <f t="shared" si="3"/>
        <v>円</v>
      </c>
      <c r="M15" s="187">
        <f t="shared" si="7"/>
        <v>3</v>
      </c>
      <c r="N15" s="190" t="str">
        <f t="shared" si="8"/>
        <v>本</v>
      </c>
      <c r="O15" s="181">
        <f t="shared" si="4"/>
        <v>426</v>
      </c>
      <c r="P15" s="182" t="str">
        <f t="shared" si="5"/>
        <v>円</v>
      </c>
      <c r="Q15" s="60">
        <v>5</v>
      </c>
      <c r="R15" s="101" t="str">
        <f t="shared" si="9"/>
        <v>本</v>
      </c>
      <c r="S15" s="23"/>
      <c r="T15" s="109" t="str">
        <f t="shared" si="6"/>
        <v/>
      </c>
    </row>
    <row r="16" spans="1:22" x14ac:dyDescent="0.4">
      <c r="A16" s="47">
        <f>INDEX( 【衛生用品】一覧表!A:A, SMALL(【衛生用品】一覧表!$A$19:$A$118, ROW(【衛生用品】補助対象額整理表!A6) ) )</f>
        <v>27</v>
      </c>
      <c r="B16" s="299" t="str">
        <f>IFERROR(VLOOKUP(A16,【衛生用品】一覧表!$A$19:$J$118,4,FALSE),"")</f>
        <v>その他①</v>
      </c>
      <c r="C16" s="299"/>
      <c r="D16" s="299"/>
      <c r="E16" s="162">
        <v>90</v>
      </c>
      <c r="F16" s="69" t="s">
        <v>163</v>
      </c>
      <c r="G16" s="162">
        <v>100</v>
      </c>
      <c r="H16" s="101" t="str">
        <f>F16</f>
        <v>個</v>
      </c>
      <c r="I16" s="55">
        <f>IFERROR(SUMIF(【衛生用品】一覧表!$D$19:$D$118,【衛生用品】補助対象額整理表!B16,【衛生用品】一覧表!$I$19:$I$118),"")</f>
        <v>2600</v>
      </c>
      <c r="J16" s="56" t="str">
        <f t="shared" si="1"/>
        <v>円</v>
      </c>
      <c r="K16" s="57">
        <f t="shared" si="2"/>
        <v>26</v>
      </c>
      <c r="L16" s="84" t="str">
        <f t="shared" si="3"/>
        <v>円</v>
      </c>
      <c r="M16" s="187">
        <f t="shared" si="7"/>
        <v>90</v>
      </c>
      <c r="N16" s="190" t="str">
        <f t="shared" si="8"/>
        <v>個</v>
      </c>
      <c r="O16" s="181">
        <f t="shared" si="4"/>
        <v>2340</v>
      </c>
      <c r="P16" s="182" t="str">
        <f t="shared" si="5"/>
        <v>円</v>
      </c>
      <c r="Q16" s="60">
        <v>100</v>
      </c>
      <c r="R16" s="101" t="str">
        <f t="shared" si="9"/>
        <v>個</v>
      </c>
      <c r="S16" s="23" t="s">
        <v>181</v>
      </c>
      <c r="T16" s="109" t="str">
        <f t="shared" si="6"/>
        <v/>
      </c>
    </row>
    <row r="17" spans="1:20" x14ac:dyDescent="0.4">
      <c r="A17" s="47">
        <f>INDEX( 【衛生用品】一覧表!A:A, SMALL(【衛生用品】一覧表!$A$19:$A$118, ROW(【衛生用品】補助対象額整理表!A7) ) )</f>
        <v>28</v>
      </c>
      <c r="B17" s="299" t="str">
        <f>IFERROR(VLOOKUP(A17,【衛生用品】一覧表!$A$19:$J$118,4,FALSE),"")</f>
        <v>使い捨て食器（容器）</v>
      </c>
      <c r="C17" s="299"/>
      <c r="D17" s="299"/>
      <c r="E17" s="162">
        <v>15</v>
      </c>
      <c r="F17" s="69" t="s">
        <v>169</v>
      </c>
      <c r="G17" s="162">
        <v>20</v>
      </c>
      <c r="H17" s="101" t="str">
        <f t="shared" ref="H17:H22" si="10">F17</f>
        <v>袋</v>
      </c>
      <c r="I17" s="55">
        <f>IFERROR(SUMIF(【衛生用品】一覧表!$D$19:$D$118,【衛生用品】補助対象額整理表!B17,【衛生用品】一覧表!$I$19:$I$118),"")</f>
        <v>1500</v>
      </c>
      <c r="J17" s="56" t="str">
        <f t="shared" ref="J17:J22" si="11">IF(I17&lt;&gt;0,"円","")</f>
        <v>円</v>
      </c>
      <c r="K17" s="57">
        <f t="shared" ref="K17:K22" si="12">IFERROR(I17/G17,"")</f>
        <v>75</v>
      </c>
      <c r="L17" s="84" t="str">
        <f t="shared" ref="L17:L22" si="13">IF(K17&lt;&gt;"","円","")</f>
        <v>円</v>
      </c>
      <c r="M17" s="187">
        <f t="shared" si="7"/>
        <v>15</v>
      </c>
      <c r="N17" s="190" t="str">
        <f t="shared" si="8"/>
        <v>袋</v>
      </c>
      <c r="O17" s="181">
        <f t="shared" ref="O17:O22" si="14">IFERROR(IF(G17="","",ROUNDDOWN(MIN(E17,G17)*K17,0)),"")</f>
        <v>1125</v>
      </c>
      <c r="P17" s="182" t="str">
        <f t="shared" ref="P17:P22" si="15">IF(O17="","","円")</f>
        <v>円</v>
      </c>
      <c r="Q17" s="60">
        <v>20</v>
      </c>
      <c r="R17" s="101" t="str">
        <f t="shared" si="9"/>
        <v>袋</v>
      </c>
      <c r="S17" s="23"/>
      <c r="T17" s="109" t="str">
        <f t="shared" si="6"/>
        <v/>
      </c>
    </row>
    <row r="18" spans="1:20" x14ac:dyDescent="0.4">
      <c r="A18" s="47">
        <f>INDEX( 【衛生用品】一覧表!A:A, SMALL(【衛生用品】一覧表!$A$19:$A$118, ROW(【衛生用品】補助対象額整理表!A8) ) )</f>
        <v>29</v>
      </c>
      <c r="B18" s="299" t="str">
        <f>IFERROR(VLOOKUP(A18,【衛生用品】一覧表!$A$19:$J$118,4,FALSE),"")</f>
        <v>ゴーグル</v>
      </c>
      <c r="C18" s="299"/>
      <c r="D18" s="299"/>
      <c r="E18" s="162">
        <v>3</v>
      </c>
      <c r="F18" s="69" t="s">
        <v>163</v>
      </c>
      <c r="G18" s="162">
        <v>3</v>
      </c>
      <c r="H18" s="101" t="str">
        <f t="shared" si="10"/>
        <v>個</v>
      </c>
      <c r="I18" s="55">
        <f>IFERROR(SUMIF(【衛生用品】一覧表!$D$19:$D$118,【衛生用品】補助対象額整理表!B18,【衛生用品】一覧表!$I$19:$I$118),"")</f>
        <v>1200</v>
      </c>
      <c r="J18" s="56" t="str">
        <f t="shared" si="11"/>
        <v>円</v>
      </c>
      <c r="K18" s="57">
        <f t="shared" si="12"/>
        <v>400</v>
      </c>
      <c r="L18" s="84" t="str">
        <f t="shared" si="13"/>
        <v>円</v>
      </c>
      <c r="M18" s="187">
        <f t="shared" si="7"/>
        <v>3</v>
      </c>
      <c r="N18" s="190" t="str">
        <f t="shared" si="8"/>
        <v>個</v>
      </c>
      <c r="O18" s="181">
        <f t="shared" si="14"/>
        <v>1200</v>
      </c>
      <c r="P18" s="182" t="str">
        <f t="shared" si="15"/>
        <v>円</v>
      </c>
      <c r="Q18" s="60">
        <v>3</v>
      </c>
      <c r="R18" s="101" t="str">
        <f t="shared" si="9"/>
        <v>個</v>
      </c>
      <c r="S18" s="23"/>
      <c r="T18" s="109" t="str">
        <f t="shared" si="6"/>
        <v/>
      </c>
    </row>
    <row r="19" spans="1:20" x14ac:dyDescent="0.4">
      <c r="A19" s="47">
        <f>INDEX( 【衛生用品】一覧表!A:A, SMALL(【衛生用品】一覧表!$A$19:$A$118, ROW(【衛生用品】補助対象額整理表!A9) ) )</f>
        <v>32</v>
      </c>
      <c r="B19" s="299" t="str">
        <f>IFERROR(VLOOKUP(A19,【衛生用品】一覧表!$A$19:$J$118,4,FALSE),"")</f>
        <v>手袋・グローブ</v>
      </c>
      <c r="C19" s="299"/>
      <c r="D19" s="299"/>
      <c r="E19" s="162">
        <v>3</v>
      </c>
      <c r="F19" s="69" t="s">
        <v>157</v>
      </c>
      <c r="G19" s="162">
        <v>4</v>
      </c>
      <c r="H19" s="101" t="str">
        <f t="shared" si="10"/>
        <v>箱</v>
      </c>
      <c r="I19" s="55">
        <f>IFERROR(SUMIF(【衛生用品】一覧表!$D$19:$D$118,【衛生用品】補助対象額整理表!B19,【衛生用品】一覧表!$I$19:$I$118),"")</f>
        <v>110500</v>
      </c>
      <c r="J19" s="56" t="str">
        <f t="shared" si="11"/>
        <v>円</v>
      </c>
      <c r="K19" s="57">
        <f t="shared" si="12"/>
        <v>27625</v>
      </c>
      <c r="L19" s="84" t="str">
        <f t="shared" si="13"/>
        <v>円</v>
      </c>
      <c r="M19" s="187">
        <f t="shared" si="7"/>
        <v>3</v>
      </c>
      <c r="N19" s="190" t="str">
        <f t="shared" si="8"/>
        <v>箱</v>
      </c>
      <c r="O19" s="181">
        <f t="shared" si="14"/>
        <v>82875</v>
      </c>
      <c r="P19" s="182" t="str">
        <f t="shared" si="15"/>
        <v>円</v>
      </c>
      <c r="Q19" s="60">
        <v>4</v>
      </c>
      <c r="R19" s="101" t="str">
        <f t="shared" si="9"/>
        <v>箱</v>
      </c>
      <c r="S19" s="23"/>
      <c r="T19" s="109" t="str">
        <f t="shared" si="6"/>
        <v/>
      </c>
    </row>
    <row r="20" spans="1:20" x14ac:dyDescent="0.4">
      <c r="A20" s="47">
        <f>INDEX( 【衛生用品】一覧表!A:A, SMALL(【衛生用品】一覧表!$A$19:$A$118, ROW(【衛生用品】補助対象額整理表!A10) ) )</f>
        <v>33</v>
      </c>
      <c r="B20" s="299" t="str">
        <f>IFERROR(VLOOKUP(A20,【衛生用品】一覧表!$A$19:$J$118,4,FALSE),"")</f>
        <v>アルコール消毒液</v>
      </c>
      <c r="C20" s="299"/>
      <c r="D20" s="299"/>
      <c r="E20" s="162">
        <v>25</v>
      </c>
      <c r="F20" s="69" t="s">
        <v>160</v>
      </c>
      <c r="G20" s="162">
        <v>30</v>
      </c>
      <c r="H20" s="101" t="str">
        <f t="shared" si="10"/>
        <v>本</v>
      </c>
      <c r="I20" s="55">
        <f>IFERROR(SUMIF(【衛生用品】一覧表!$D$19:$D$118,【衛生用品】補助対象額整理表!B20,【衛生用品】一覧表!$I$19:$I$118),"")</f>
        <v>152000</v>
      </c>
      <c r="J20" s="56" t="str">
        <f t="shared" si="11"/>
        <v>円</v>
      </c>
      <c r="K20" s="57">
        <f t="shared" si="12"/>
        <v>5066.666666666667</v>
      </c>
      <c r="L20" s="84" t="str">
        <f t="shared" si="13"/>
        <v>円</v>
      </c>
      <c r="M20" s="187">
        <f t="shared" si="7"/>
        <v>25</v>
      </c>
      <c r="N20" s="190" t="str">
        <f t="shared" si="8"/>
        <v>本</v>
      </c>
      <c r="O20" s="181">
        <f t="shared" si="14"/>
        <v>126666</v>
      </c>
      <c r="P20" s="182" t="str">
        <f t="shared" si="15"/>
        <v>円</v>
      </c>
      <c r="Q20" s="60">
        <v>30</v>
      </c>
      <c r="R20" s="101" t="str">
        <f t="shared" si="9"/>
        <v>本</v>
      </c>
      <c r="S20" s="23"/>
      <c r="T20" s="109" t="str">
        <f t="shared" si="6"/>
        <v/>
      </c>
    </row>
    <row r="21" spans="1:20" x14ac:dyDescent="0.4">
      <c r="A21" s="47" t="e">
        <f>INDEX( 【衛生用品】一覧表!A:A, SMALL(【衛生用品】一覧表!$A$19:$A$118, ROW(【衛生用品】補助対象額整理表!A11) ) )</f>
        <v>#NUM!</v>
      </c>
      <c r="B21" s="299" t="str">
        <f>IFERROR(VLOOKUP(A21,【衛生用品】一覧表!$A$19:$J$118,4,FALSE),"")</f>
        <v/>
      </c>
      <c r="C21" s="299"/>
      <c r="D21" s="299"/>
      <c r="E21" s="162"/>
      <c r="F21" s="69"/>
      <c r="G21" s="162"/>
      <c r="H21" s="101">
        <f t="shared" si="10"/>
        <v>0</v>
      </c>
      <c r="I21" s="55">
        <f>IFERROR(SUMIF(【衛生用品】一覧表!$D$19:$D$118,【衛生用品】補助対象額整理表!B21,【衛生用品】一覧表!$I$19:$I$118),"")</f>
        <v>0</v>
      </c>
      <c r="J21" s="56" t="str">
        <f t="shared" si="11"/>
        <v/>
      </c>
      <c r="K21" s="57" t="str">
        <f t="shared" si="12"/>
        <v/>
      </c>
      <c r="L21" s="84" t="str">
        <f t="shared" si="13"/>
        <v/>
      </c>
      <c r="M21" s="187" t="str">
        <f t="shared" si="7"/>
        <v/>
      </c>
      <c r="N21" s="190" t="str">
        <f t="shared" si="8"/>
        <v/>
      </c>
      <c r="O21" s="181" t="str">
        <f t="shared" si="14"/>
        <v/>
      </c>
      <c r="P21" s="182" t="str">
        <f t="shared" si="15"/>
        <v/>
      </c>
      <c r="Q21" s="60"/>
      <c r="R21" s="101" t="str">
        <f t="shared" si="9"/>
        <v/>
      </c>
      <c r="S21" s="23"/>
      <c r="T21" s="109" t="str">
        <f t="shared" si="6"/>
        <v/>
      </c>
    </row>
    <row r="22" spans="1:20" x14ac:dyDescent="0.4">
      <c r="A22" s="47" t="e">
        <f>INDEX( 【衛生用品】一覧表!A:A, SMALL(【衛生用品】一覧表!$A$19:$A$118, ROW(【衛生用品】補助対象額整理表!A12) ) )</f>
        <v>#NUM!</v>
      </c>
      <c r="B22" s="299" t="str">
        <f>IFERROR(VLOOKUP(A22,【衛生用品】一覧表!$A$19:$J$118,4,FALSE),"")</f>
        <v/>
      </c>
      <c r="C22" s="299"/>
      <c r="D22" s="299"/>
      <c r="E22" s="162"/>
      <c r="F22" s="69"/>
      <c r="G22" s="162"/>
      <c r="H22" s="101">
        <f t="shared" si="10"/>
        <v>0</v>
      </c>
      <c r="I22" s="55">
        <f>IFERROR(SUMIF(【衛生用品】一覧表!$D$19:$D$118,【衛生用品】補助対象額整理表!B22,【衛生用品】一覧表!$I$19:$I$118),"")</f>
        <v>0</v>
      </c>
      <c r="J22" s="56" t="str">
        <f t="shared" si="11"/>
        <v/>
      </c>
      <c r="K22" s="61" t="str">
        <f t="shared" si="12"/>
        <v/>
      </c>
      <c r="L22" s="84" t="str">
        <f t="shared" si="13"/>
        <v/>
      </c>
      <c r="M22" s="187" t="str">
        <f t="shared" si="7"/>
        <v/>
      </c>
      <c r="N22" s="190" t="str">
        <f t="shared" si="8"/>
        <v/>
      </c>
      <c r="O22" s="181" t="str">
        <f t="shared" si="14"/>
        <v/>
      </c>
      <c r="P22" s="182" t="str">
        <f t="shared" si="15"/>
        <v/>
      </c>
      <c r="Q22" s="60"/>
      <c r="R22" s="101" t="str">
        <f t="shared" si="9"/>
        <v/>
      </c>
      <c r="S22" s="23"/>
      <c r="T22" s="109" t="str">
        <f t="shared" si="6"/>
        <v/>
      </c>
    </row>
    <row r="23" spans="1:20" x14ac:dyDescent="0.4">
      <c r="A23" s="47" t="e">
        <f>INDEX( 【衛生用品】一覧表!A:A, SMALL(【衛生用品】一覧表!$A$19:$A$118, ROW(【衛生用品】補助対象額整理表!A13) ) )</f>
        <v>#NUM!</v>
      </c>
      <c r="B23" s="299" t="str">
        <f>IFERROR(VLOOKUP(A23,【衛生用品】一覧表!$A$19:$J$118,4,FALSE),"")</f>
        <v/>
      </c>
      <c r="C23" s="299"/>
      <c r="D23" s="299"/>
      <c r="E23" s="162"/>
      <c r="F23" s="69"/>
      <c r="G23" s="162"/>
      <c r="H23" s="101">
        <f t="shared" ref="H23:H25" si="16">F23</f>
        <v>0</v>
      </c>
      <c r="I23" s="55">
        <f>IFERROR(SUMIF(【衛生用品】一覧表!$D$19:$D$118,【衛生用品】補助対象額整理表!B23,【衛生用品】一覧表!$I$19:$I$118),"")</f>
        <v>0</v>
      </c>
      <c r="J23" s="56" t="str">
        <f t="shared" si="1"/>
        <v/>
      </c>
      <c r="K23" s="57" t="str">
        <f t="shared" si="2"/>
        <v/>
      </c>
      <c r="L23" s="84" t="str">
        <f t="shared" si="3"/>
        <v/>
      </c>
      <c r="M23" s="187" t="str">
        <f t="shared" si="7"/>
        <v/>
      </c>
      <c r="N23" s="190" t="str">
        <f t="shared" si="8"/>
        <v/>
      </c>
      <c r="O23" s="181" t="str">
        <f t="shared" si="4"/>
        <v/>
      </c>
      <c r="P23" s="182" t="str">
        <f t="shared" si="5"/>
        <v/>
      </c>
      <c r="Q23" s="60"/>
      <c r="R23" s="101" t="str">
        <f t="shared" si="9"/>
        <v/>
      </c>
      <c r="S23" s="23"/>
      <c r="T23" s="109" t="str">
        <f t="shared" si="6"/>
        <v/>
      </c>
    </row>
    <row r="24" spans="1:20" x14ac:dyDescent="0.4">
      <c r="A24" s="47" t="e">
        <f>INDEX( 【衛生用品】一覧表!A:A, SMALL(【衛生用品】一覧表!$A$19:$A$118, ROW(【衛生用品】補助対象額整理表!A14) ) )</f>
        <v>#NUM!</v>
      </c>
      <c r="B24" s="299" t="str">
        <f>IFERROR(VLOOKUP(A24,【衛生用品】一覧表!$A$19:$J$118,4,FALSE),"")</f>
        <v/>
      </c>
      <c r="C24" s="299"/>
      <c r="D24" s="299"/>
      <c r="E24" s="162"/>
      <c r="F24" s="69"/>
      <c r="G24" s="162"/>
      <c r="H24" s="101">
        <f t="shared" si="16"/>
        <v>0</v>
      </c>
      <c r="I24" s="55">
        <f>IFERROR(SUMIF(【衛生用品】一覧表!$D$19:$D$118,【衛生用品】補助対象額整理表!B24,【衛生用品】一覧表!$I$19:$I$118),"")</f>
        <v>0</v>
      </c>
      <c r="J24" s="56" t="str">
        <f t="shared" si="1"/>
        <v/>
      </c>
      <c r="K24" s="57" t="str">
        <f t="shared" si="2"/>
        <v/>
      </c>
      <c r="L24" s="84" t="str">
        <f t="shared" si="3"/>
        <v/>
      </c>
      <c r="M24" s="187" t="str">
        <f t="shared" si="7"/>
        <v/>
      </c>
      <c r="N24" s="190" t="str">
        <f t="shared" si="8"/>
        <v/>
      </c>
      <c r="O24" s="181" t="str">
        <f t="shared" si="4"/>
        <v/>
      </c>
      <c r="P24" s="182" t="str">
        <f t="shared" si="5"/>
        <v/>
      </c>
      <c r="Q24" s="60"/>
      <c r="R24" s="101" t="str">
        <f t="shared" si="9"/>
        <v/>
      </c>
      <c r="S24" s="23"/>
      <c r="T24" s="109" t="str">
        <f t="shared" si="6"/>
        <v/>
      </c>
    </row>
    <row r="25" spans="1:20" x14ac:dyDescent="0.4">
      <c r="A25" s="47" t="e">
        <f>INDEX( 【衛生用品】一覧表!A:A, SMALL(【衛生用品】一覧表!$A$19:$A$118, ROW(【衛生用品】補助対象額整理表!A15) ) )</f>
        <v>#NUM!</v>
      </c>
      <c r="B25" s="299" t="str">
        <f>IFERROR(VLOOKUP(A25,【衛生用品】一覧表!$A$19:$J$118,4,FALSE),"")</f>
        <v/>
      </c>
      <c r="C25" s="299"/>
      <c r="D25" s="299"/>
      <c r="E25" s="162"/>
      <c r="F25" s="69"/>
      <c r="G25" s="162"/>
      <c r="H25" s="101">
        <f t="shared" si="16"/>
        <v>0</v>
      </c>
      <c r="I25" s="55">
        <f>IFERROR(SUMIF(【衛生用品】一覧表!$D$19:$D$118,【衛生用品】補助対象額整理表!B25,【衛生用品】一覧表!$I$19:$I$118),"")</f>
        <v>0</v>
      </c>
      <c r="J25" s="56" t="str">
        <f t="shared" si="1"/>
        <v/>
      </c>
      <c r="K25" s="57" t="str">
        <f t="shared" si="2"/>
        <v/>
      </c>
      <c r="L25" s="84" t="str">
        <f t="shared" si="3"/>
        <v/>
      </c>
      <c r="M25" s="187" t="str">
        <f t="shared" si="7"/>
        <v/>
      </c>
      <c r="N25" s="190" t="str">
        <f t="shared" si="8"/>
        <v/>
      </c>
      <c r="O25" s="181" t="str">
        <f t="shared" si="4"/>
        <v/>
      </c>
      <c r="P25" s="182" t="str">
        <f t="shared" si="5"/>
        <v/>
      </c>
      <c r="Q25" s="60"/>
      <c r="R25" s="101" t="str">
        <f t="shared" si="9"/>
        <v/>
      </c>
      <c r="S25" s="23"/>
      <c r="T25" s="109" t="str">
        <f t="shared" si="6"/>
        <v/>
      </c>
    </row>
    <row r="26" spans="1:20" x14ac:dyDescent="0.4">
      <c r="A26" s="47" t="e">
        <f>INDEX( 【衛生用品】一覧表!A:A, SMALL(【衛生用品】一覧表!$A$19:$A$118, ROW(【衛生用品】補助対象額整理表!A16) ) )</f>
        <v>#NUM!</v>
      </c>
      <c r="B26" s="299" t="str">
        <f>IFERROR(VLOOKUP(A26,【衛生用品】一覧表!$A$19:$J$118,4,FALSE),"")</f>
        <v/>
      </c>
      <c r="C26" s="299"/>
      <c r="D26" s="299"/>
      <c r="E26" s="162"/>
      <c r="F26" s="69"/>
      <c r="G26" s="162"/>
      <c r="H26" s="101">
        <f t="shared" ref="H26:H27" si="17">F26</f>
        <v>0</v>
      </c>
      <c r="I26" s="55">
        <f>IFERROR(SUMIF(【衛生用品】一覧表!$D$19:$D$118,【衛生用品】補助対象額整理表!B26,【衛生用品】一覧表!$I$19:$I$118),"")</f>
        <v>0</v>
      </c>
      <c r="J26" s="56" t="str">
        <f t="shared" ref="J26:J36" si="18">IF(I26&lt;&gt;0,"円","")</f>
        <v/>
      </c>
      <c r="K26" s="57" t="str">
        <f t="shared" ref="K26:K27" si="19">IFERROR(I26/G26,"")</f>
        <v/>
      </c>
      <c r="L26" s="84" t="str">
        <f t="shared" ref="L26:L27" si="20">IF(K26&lt;&gt;"","円","")</f>
        <v/>
      </c>
      <c r="M26" s="187" t="str">
        <f t="shared" si="7"/>
        <v/>
      </c>
      <c r="N26" s="190" t="str">
        <f t="shared" si="8"/>
        <v/>
      </c>
      <c r="O26" s="181" t="str">
        <f t="shared" ref="O26:O27" si="21">IFERROR(IF(G26="","",ROUNDDOWN(MIN(E26,G26)*K26,0)),"")</f>
        <v/>
      </c>
      <c r="P26" s="182" t="str">
        <f t="shared" ref="P26:P27" si="22">IF(O26="","","円")</f>
        <v/>
      </c>
      <c r="Q26" s="60"/>
      <c r="R26" s="101" t="str">
        <f t="shared" si="9"/>
        <v/>
      </c>
      <c r="S26" s="23"/>
      <c r="T26" s="109" t="str">
        <f t="shared" si="6"/>
        <v/>
      </c>
    </row>
    <row r="27" spans="1:20" x14ac:dyDescent="0.4">
      <c r="A27" s="47" t="e">
        <f>INDEX( 【衛生用品】一覧表!A:A, SMALL(【衛生用品】一覧表!$A$19:$A$118, ROW(【衛生用品】補助対象額整理表!A17) ) )</f>
        <v>#NUM!</v>
      </c>
      <c r="B27" s="299" t="str">
        <f>IFERROR(VLOOKUP(A27,【衛生用品】一覧表!$A$19:$J$118,4,FALSE),"")</f>
        <v/>
      </c>
      <c r="C27" s="299"/>
      <c r="D27" s="299"/>
      <c r="E27" s="162"/>
      <c r="F27" s="69"/>
      <c r="G27" s="162"/>
      <c r="H27" s="101">
        <f t="shared" si="17"/>
        <v>0</v>
      </c>
      <c r="I27" s="55">
        <f>IFERROR(SUMIF(【衛生用品】一覧表!$D$19:$D$118,【衛生用品】補助対象額整理表!B27,【衛生用品】一覧表!$I$19:$I$118),"")</f>
        <v>0</v>
      </c>
      <c r="J27" s="56" t="str">
        <f t="shared" si="18"/>
        <v/>
      </c>
      <c r="K27" s="57" t="str">
        <f t="shared" si="19"/>
        <v/>
      </c>
      <c r="L27" s="84" t="str">
        <f t="shared" si="20"/>
        <v/>
      </c>
      <c r="M27" s="187" t="str">
        <f t="shared" si="7"/>
        <v/>
      </c>
      <c r="N27" s="190" t="str">
        <f t="shared" si="8"/>
        <v/>
      </c>
      <c r="O27" s="181" t="str">
        <f t="shared" si="21"/>
        <v/>
      </c>
      <c r="P27" s="182" t="str">
        <f t="shared" si="22"/>
        <v/>
      </c>
      <c r="Q27" s="60"/>
      <c r="R27" s="101" t="str">
        <f t="shared" si="9"/>
        <v/>
      </c>
      <c r="S27" s="23"/>
      <c r="T27" s="109" t="str">
        <f t="shared" si="6"/>
        <v/>
      </c>
    </row>
    <row r="28" spans="1:20" x14ac:dyDescent="0.4">
      <c r="A28" s="47" t="e">
        <f>INDEX( 【衛生用品】一覧表!A:A, SMALL(【衛生用品】一覧表!$A$19:$A$118, ROW(【衛生用品】補助対象額整理表!A18) ) )</f>
        <v>#NUM!</v>
      </c>
      <c r="B28" s="299" t="str">
        <f>IFERROR(VLOOKUP(A28,【衛生用品】一覧表!$A$19:$J$118,4,FALSE),"")</f>
        <v/>
      </c>
      <c r="C28" s="299"/>
      <c r="D28" s="299"/>
      <c r="E28" s="162"/>
      <c r="F28" s="69"/>
      <c r="G28" s="162"/>
      <c r="H28" s="101">
        <f t="shared" ref="H28:H36" si="23">F28</f>
        <v>0</v>
      </c>
      <c r="I28" s="55">
        <f>IFERROR(SUMIF(【衛生用品】一覧表!$D$19:$D$118,【衛生用品】補助対象額整理表!B28,【衛生用品】一覧表!$I$19:$I$118),"")</f>
        <v>0</v>
      </c>
      <c r="J28" s="56" t="str">
        <f t="shared" si="18"/>
        <v/>
      </c>
      <c r="K28" s="57" t="str">
        <f t="shared" si="2"/>
        <v/>
      </c>
      <c r="L28" s="84" t="str">
        <f t="shared" si="3"/>
        <v/>
      </c>
      <c r="M28" s="187" t="str">
        <f t="shared" si="7"/>
        <v/>
      </c>
      <c r="N28" s="190" t="str">
        <f t="shared" si="8"/>
        <v/>
      </c>
      <c r="O28" s="181" t="str">
        <f t="shared" si="4"/>
        <v/>
      </c>
      <c r="P28" s="183" t="str">
        <f t="shared" si="5"/>
        <v/>
      </c>
      <c r="Q28" s="60"/>
      <c r="R28" s="101" t="str">
        <f t="shared" si="9"/>
        <v/>
      </c>
      <c r="S28" s="23"/>
      <c r="T28" s="109" t="str">
        <f t="shared" si="6"/>
        <v/>
      </c>
    </row>
    <row r="29" spans="1:20" x14ac:dyDescent="0.4">
      <c r="A29" s="47" t="e">
        <f>INDEX( 【衛生用品】一覧表!A:A, SMALL(【衛生用品】一覧表!$A$19:$A$118, ROW(【衛生用品】補助対象額整理表!A19) ) )</f>
        <v>#NUM!</v>
      </c>
      <c r="B29" s="298" t="str">
        <f>IFERROR(VLOOKUP(A29,【衛生用品】一覧表!$A$19:$J$118,4,FALSE),"")</f>
        <v/>
      </c>
      <c r="C29" s="298"/>
      <c r="D29" s="298"/>
      <c r="E29" s="162"/>
      <c r="F29" s="69"/>
      <c r="G29" s="162"/>
      <c r="H29" s="101">
        <f t="shared" si="23"/>
        <v>0</v>
      </c>
      <c r="I29" s="55">
        <f>IFERROR(SUMIF(【衛生用品】一覧表!$D$19:$D$118,【衛生用品】補助対象額整理表!B29,【衛生用品】一覧表!$I$19:$I$118),"")</f>
        <v>0</v>
      </c>
      <c r="J29" s="56" t="str">
        <f t="shared" si="18"/>
        <v/>
      </c>
      <c r="K29" s="57" t="str">
        <f t="shared" si="2"/>
        <v/>
      </c>
      <c r="L29" s="84" t="str">
        <f t="shared" si="3"/>
        <v/>
      </c>
      <c r="M29" s="187" t="str">
        <f t="shared" si="7"/>
        <v/>
      </c>
      <c r="N29" s="190" t="str">
        <f t="shared" si="8"/>
        <v/>
      </c>
      <c r="O29" s="181" t="str">
        <f t="shared" si="4"/>
        <v/>
      </c>
      <c r="P29" s="183" t="str">
        <f t="shared" si="5"/>
        <v/>
      </c>
      <c r="Q29" s="60"/>
      <c r="R29" s="101" t="str">
        <f t="shared" si="9"/>
        <v/>
      </c>
      <c r="S29" s="23"/>
      <c r="T29" s="109" t="str">
        <f t="shared" si="6"/>
        <v/>
      </c>
    </row>
    <row r="30" spans="1:20" x14ac:dyDescent="0.4">
      <c r="A30" s="47" t="e">
        <f>INDEX( 【衛生用品】一覧表!A:A, SMALL(【衛生用品】一覧表!$A$19:$A$118, ROW(【衛生用品】補助対象額整理表!A20) ) )</f>
        <v>#NUM!</v>
      </c>
      <c r="B30" s="298" t="str">
        <f>IFERROR(VLOOKUP(A30,【衛生用品】一覧表!$A$19:$J$118,4,FALSE),"")</f>
        <v/>
      </c>
      <c r="C30" s="298"/>
      <c r="D30" s="298"/>
      <c r="E30" s="162"/>
      <c r="F30" s="69"/>
      <c r="G30" s="162"/>
      <c r="H30" s="101">
        <f t="shared" si="23"/>
        <v>0</v>
      </c>
      <c r="I30" s="55">
        <f>IFERROR(SUMIF(【衛生用品】一覧表!$D$19:$D$118,【衛生用品】補助対象額整理表!B30,【衛生用品】一覧表!$I$19:$I$118),"")</f>
        <v>0</v>
      </c>
      <c r="J30" s="56" t="str">
        <f t="shared" si="18"/>
        <v/>
      </c>
      <c r="K30" s="179" t="str">
        <f t="shared" si="2"/>
        <v/>
      </c>
      <c r="L30" s="84" t="str">
        <f t="shared" si="3"/>
        <v/>
      </c>
      <c r="M30" s="187" t="str">
        <f t="shared" si="7"/>
        <v/>
      </c>
      <c r="N30" s="190" t="str">
        <f t="shared" si="8"/>
        <v/>
      </c>
      <c r="O30" s="181" t="str">
        <f t="shared" si="4"/>
        <v/>
      </c>
      <c r="P30" s="183" t="str">
        <f t="shared" si="5"/>
        <v/>
      </c>
      <c r="Q30" s="60"/>
      <c r="R30" s="101" t="str">
        <f t="shared" si="9"/>
        <v/>
      </c>
      <c r="S30" s="23"/>
      <c r="T30" s="109" t="str">
        <f t="shared" si="6"/>
        <v/>
      </c>
    </row>
    <row r="31" spans="1:20" x14ac:dyDescent="0.4">
      <c r="A31" s="47" t="e">
        <f>INDEX( 【衛生用品】一覧表!A:A, SMALL(【衛生用品】一覧表!$A$19:$A$118, ROW(【衛生用品】補助対象額整理表!A21) ) )</f>
        <v>#NUM!</v>
      </c>
      <c r="B31" s="298" t="str">
        <f>IFERROR(VLOOKUP(A31,【衛生用品】一覧表!$A$19:$J$118,4,FALSE),"")</f>
        <v/>
      </c>
      <c r="C31" s="298"/>
      <c r="D31" s="298"/>
      <c r="E31" s="162"/>
      <c r="F31" s="69"/>
      <c r="G31" s="162"/>
      <c r="H31" s="101">
        <f t="shared" si="23"/>
        <v>0</v>
      </c>
      <c r="I31" s="55">
        <f>IFERROR(SUMIF(【衛生用品】一覧表!$D$19:$D$118,【衛生用品】補助対象額整理表!B31,【衛生用品】一覧表!$I$19:$I$118),"")</f>
        <v>0</v>
      </c>
      <c r="J31" s="56" t="str">
        <f t="shared" si="18"/>
        <v/>
      </c>
      <c r="K31" s="57" t="str">
        <f t="shared" ref="K31:K36" si="24">IFERROR(I31/G31,"")</f>
        <v/>
      </c>
      <c r="L31" s="83" t="str">
        <f t="shared" ref="L31:L36" si="25">IF(K31&lt;&gt;"","円","")</f>
        <v/>
      </c>
      <c r="M31" s="187" t="str">
        <f t="shared" si="7"/>
        <v/>
      </c>
      <c r="N31" s="190" t="str">
        <f t="shared" si="8"/>
        <v/>
      </c>
      <c r="O31" s="181" t="str">
        <f t="shared" si="4"/>
        <v/>
      </c>
      <c r="P31" s="183" t="str">
        <f t="shared" si="5"/>
        <v/>
      </c>
      <c r="Q31" s="60"/>
      <c r="R31" s="101" t="str">
        <f t="shared" si="9"/>
        <v/>
      </c>
      <c r="S31" s="23"/>
      <c r="T31" s="109" t="str">
        <f t="shared" si="6"/>
        <v/>
      </c>
    </row>
    <row r="32" spans="1:20" x14ac:dyDescent="0.4">
      <c r="A32" s="47" t="e">
        <f>INDEX( 【衛生用品】一覧表!A:A, SMALL(【衛生用品】一覧表!$A$19:$A$118, ROW(【衛生用品】補助対象額整理表!A22) ) )</f>
        <v>#NUM!</v>
      </c>
      <c r="B32" s="298" t="str">
        <f>IFERROR(VLOOKUP(A32,【衛生用品】一覧表!$A$19:$J$118,4,FALSE),"")</f>
        <v/>
      </c>
      <c r="C32" s="298"/>
      <c r="D32" s="298"/>
      <c r="E32" s="162"/>
      <c r="F32" s="69"/>
      <c r="G32" s="162"/>
      <c r="H32" s="101">
        <f t="shared" si="23"/>
        <v>0</v>
      </c>
      <c r="I32" s="55">
        <f>IFERROR(SUMIF(【衛生用品】一覧表!$D$19:$D$118,【衛生用品】補助対象額整理表!B32,【衛生用品】一覧表!$I$19:$I$118),"")</f>
        <v>0</v>
      </c>
      <c r="J32" s="56" t="str">
        <f t="shared" si="18"/>
        <v/>
      </c>
      <c r="K32" s="179" t="str">
        <f t="shared" si="24"/>
        <v/>
      </c>
      <c r="L32" s="84" t="str">
        <f t="shared" si="25"/>
        <v/>
      </c>
      <c r="M32" s="187" t="str">
        <f t="shared" si="7"/>
        <v/>
      </c>
      <c r="N32" s="190" t="str">
        <f t="shared" si="8"/>
        <v/>
      </c>
      <c r="O32" s="181" t="str">
        <f t="shared" si="4"/>
        <v/>
      </c>
      <c r="P32" s="183" t="str">
        <f t="shared" si="5"/>
        <v/>
      </c>
      <c r="Q32" s="60"/>
      <c r="R32" s="101" t="str">
        <f t="shared" si="9"/>
        <v/>
      </c>
      <c r="S32" s="23"/>
      <c r="T32" s="109" t="str">
        <f t="shared" si="6"/>
        <v/>
      </c>
    </row>
    <row r="33" spans="1:20" x14ac:dyDescent="0.4">
      <c r="A33" s="47" t="e">
        <f>INDEX( 【衛生用品】一覧表!A:A, SMALL(【衛生用品】一覧表!$A$19:$A$118, ROW(【衛生用品】補助対象額整理表!A23) ) )</f>
        <v>#NUM!</v>
      </c>
      <c r="B33" s="298" t="str">
        <f>IFERROR(VLOOKUP(A33,【衛生用品】一覧表!$A$19:$J$118,4,FALSE),"")</f>
        <v/>
      </c>
      <c r="C33" s="298"/>
      <c r="D33" s="298"/>
      <c r="E33" s="162"/>
      <c r="F33" s="69"/>
      <c r="G33" s="162"/>
      <c r="H33" s="101">
        <f t="shared" si="23"/>
        <v>0</v>
      </c>
      <c r="I33" s="55">
        <f>IFERROR(SUMIF(【衛生用品】一覧表!$D$19:$D$118,【衛生用品】補助対象額整理表!B33,【衛生用品】一覧表!$I$19:$I$118),"")</f>
        <v>0</v>
      </c>
      <c r="J33" s="56" t="str">
        <f t="shared" si="18"/>
        <v/>
      </c>
      <c r="K33" s="57" t="str">
        <f t="shared" si="24"/>
        <v/>
      </c>
      <c r="L33" s="83" t="str">
        <f t="shared" si="25"/>
        <v/>
      </c>
      <c r="M33" s="187" t="str">
        <f t="shared" si="7"/>
        <v/>
      </c>
      <c r="N33" s="190" t="str">
        <f t="shared" si="8"/>
        <v/>
      </c>
      <c r="O33" s="181" t="str">
        <f t="shared" si="4"/>
        <v/>
      </c>
      <c r="P33" s="183" t="str">
        <f t="shared" si="5"/>
        <v/>
      </c>
      <c r="Q33" s="60"/>
      <c r="R33" s="101" t="str">
        <f t="shared" si="9"/>
        <v/>
      </c>
      <c r="S33" s="23"/>
      <c r="T33" s="109" t="str">
        <f t="shared" si="6"/>
        <v/>
      </c>
    </row>
    <row r="34" spans="1:20" x14ac:dyDescent="0.4">
      <c r="A34" s="47" t="e">
        <f>INDEX( 【衛生用品】一覧表!A:A, SMALL(【衛生用品】一覧表!$A$19:$A$118, ROW(【衛生用品】補助対象額整理表!A24) ) )</f>
        <v>#NUM!</v>
      </c>
      <c r="B34" s="298" t="str">
        <f>IFERROR(VLOOKUP(A34,【衛生用品】一覧表!$A$19:$J$118,4,FALSE),"")</f>
        <v/>
      </c>
      <c r="C34" s="298"/>
      <c r="D34" s="298"/>
      <c r="E34" s="162"/>
      <c r="F34" s="69"/>
      <c r="G34" s="162"/>
      <c r="H34" s="101">
        <f t="shared" si="23"/>
        <v>0</v>
      </c>
      <c r="I34" s="55">
        <f>IFERROR(SUMIF(【衛生用品】一覧表!$D$19:$D$118,【衛生用品】補助対象額整理表!B34,【衛生用品】一覧表!$I$19:$I$118),"")</f>
        <v>0</v>
      </c>
      <c r="J34" s="56" t="str">
        <f t="shared" si="18"/>
        <v/>
      </c>
      <c r="K34" s="179" t="str">
        <f t="shared" si="24"/>
        <v/>
      </c>
      <c r="L34" s="84" t="str">
        <f t="shared" si="25"/>
        <v/>
      </c>
      <c r="M34" s="187" t="str">
        <f t="shared" si="7"/>
        <v/>
      </c>
      <c r="N34" s="190" t="str">
        <f t="shared" si="8"/>
        <v/>
      </c>
      <c r="O34" s="181" t="str">
        <f t="shared" si="4"/>
        <v/>
      </c>
      <c r="P34" s="183" t="str">
        <f t="shared" si="5"/>
        <v/>
      </c>
      <c r="Q34" s="60"/>
      <c r="R34" s="101" t="str">
        <f t="shared" si="9"/>
        <v/>
      </c>
      <c r="S34" s="23"/>
      <c r="T34" s="109" t="str">
        <f t="shared" si="6"/>
        <v/>
      </c>
    </row>
    <row r="35" spans="1:20" x14ac:dyDescent="0.4">
      <c r="A35" s="47" t="e">
        <f>INDEX( 【衛生用品】一覧表!A:A, SMALL(【衛生用品】一覧表!$A$19:$A$118, ROW(【衛生用品】補助対象額整理表!A25) ) )</f>
        <v>#NUM!</v>
      </c>
      <c r="B35" s="299" t="str">
        <f>IFERROR(VLOOKUP(A35,【衛生用品】一覧表!$A$19:$J$118,4,FALSE),"")</f>
        <v/>
      </c>
      <c r="C35" s="299"/>
      <c r="D35" s="299"/>
      <c r="E35" s="162"/>
      <c r="F35" s="69"/>
      <c r="G35" s="162"/>
      <c r="H35" s="101">
        <f t="shared" si="23"/>
        <v>0</v>
      </c>
      <c r="I35" s="55">
        <f>IFERROR(SUMIF(【衛生用品】一覧表!$D$19:$D$118,【衛生用品】補助対象額整理表!B35,【衛生用品】一覧表!$I$19:$I$118),"")</f>
        <v>0</v>
      </c>
      <c r="J35" s="56" t="str">
        <f t="shared" si="18"/>
        <v/>
      </c>
      <c r="K35" s="57" t="str">
        <f t="shared" si="24"/>
        <v/>
      </c>
      <c r="L35" s="83" t="str">
        <f t="shared" si="25"/>
        <v/>
      </c>
      <c r="M35" s="187" t="str">
        <f t="shared" si="7"/>
        <v/>
      </c>
      <c r="N35" s="190" t="str">
        <f t="shared" si="8"/>
        <v/>
      </c>
      <c r="O35" s="181" t="str">
        <f t="shared" si="4"/>
        <v/>
      </c>
      <c r="P35" s="183" t="str">
        <f t="shared" si="5"/>
        <v/>
      </c>
      <c r="Q35" s="60"/>
      <c r="R35" s="101" t="str">
        <f t="shared" si="9"/>
        <v/>
      </c>
      <c r="S35" s="23"/>
      <c r="T35" s="109" t="str">
        <f t="shared" si="6"/>
        <v/>
      </c>
    </row>
    <row r="36" spans="1:20" ht="19.5" thickBot="1" x14ac:dyDescent="0.45">
      <c r="A36" s="47" t="e">
        <f>INDEX( 【衛生用品】一覧表!A:A, SMALL(【衛生用品】一覧表!$A$19:$A$118, ROW(【衛生用品】補助対象額整理表!A26) ) )</f>
        <v>#NUM!</v>
      </c>
      <c r="B36" s="298" t="str">
        <f>IFERROR(VLOOKUP(A36,【衛生用品】一覧表!$A$19:$J$118,4,FALSE),"")</f>
        <v/>
      </c>
      <c r="C36" s="298"/>
      <c r="D36" s="298"/>
      <c r="E36" s="164"/>
      <c r="F36" s="69"/>
      <c r="G36" s="164"/>
      <c r="H36" s="101">
        <f t="shared" si="23"/>
        <v>0</v>
      </c>
      <c r="I36" s="146">
        <f>IFERROR(SUMIF(【衛生用品】一覧表!$D$19:$D$118,【衛生用品】補助対象額整理表!B36,【衛生用品】一覧表!$I$19:$I$118),"")</f>
        <v>0</v>
      </c>
      <c r="J36" s="56" t="str">
        <f t="shared" si="18"/>
        <v/>
      </c>
      <c r="K36" s="92" t="str">
        <f t="shared" si="24"/>
        <v/>
      </c>
      <c r="L36" s="93" t="str">
        <f t="shared" si="25"/>
        <v/>
      </c>
      <c r="M36" s="188" t="str">
        <f>IF(G36="","",MIN(E36,G36))</f>
        <v/>
      </c>
      <c r="N36" s="191" t="str">
        <f>IF(F36="","",F36)</f>
        <v/>
      </c>
      <c r="O36" s="184" t="str">
        <f t="shared" si="4"/>
        <v/>
      </c>
      <c r="P36" s="185" t="str">
        <f t="shared" si="5"/>
        <v/>
      </c>
      <c r="Q36" s="147"/>
      <c r="R36" s="101" t="str">
        <f>IF(F36="","",F36)</f>
        <v/>
      </c>
      <c r="S36" s="23"/>
      <c r="T36" s="109" t="str">
        <f t="shared" si="6"/>
        <v/>
      </c>
    </row>
  </sheetData>
  <sheetProtection password="D2DD" sheet="1" objects="1" scenarios="1" selectLockedCells="1" selectUnlockedCells="1"/>
  <mergeCells count="47">
    <mergeCell ref="G9:L9"/>
    <mergeCell ref="G10:H10"/>
    <mergeCell ref="A8:D10"/>
    <mergeCell ref="E8:J8"/>
    <mergeCell ref="B36:D36"/>
    <mergeCell ref="B31:D31"/>
    <mergeCell ref="B32:D32"/>
    <mergeCell ref="B33:D33"/>
    <mergeCell ref="B34:D34"/>
    <mergeCell ref="B35:D35"/>
    <mergeCell ref="B19:D19"/>
    <mergeCell ref="B17:D17"/>
    <mergeCell ref="B12:D12"/>
    <mergeCell ref="B13:D13"/>
    <mergeCell ref="B11:D11"/>
    <mergeCell ref="S8:S10"/>
    <mergeCell ref="B29:D29"/>
    <mergeCell ref="B30:D30"/>
    <mergeCell ref="B14:D14"/>
    <mergeCell ref="B15:D15"/>
    <mergeCell ref="B16:D16"/>
    <mergeCell ref="B23:D23"/>
    <mergeCell ref="B24:D24"/>
    <mergeCell ref="B25:D25"/>
    <mergeCell ref="B26:D26"/>
    <mergeCell ref="B27:D27"/>
    <mergeCell ref="B20:D20"/>
    <mergeCell ref="B21:D21"/>
    <mergeCell ref="B22:D22"/>
    <mergeCell ref="B28:D28"/>
    <mergeCell ref="B18:D18"/>
    <mergeCell ref="B2:R2"/>
    <mergeCell ref="K10:L10"/>
    <mergeCell ref="A3:C3"/>
    <mergeCell ref="D3:F3"/>
    <mergeCell ref="A4:C4"/>
    <mergeCell ref="D4:F4"/>
    <mergeCell ref="Q10:R10"/>
    <mergeCell ref="O10:P10"/>
    <mergeCell ref="Q8:R9"/>
    <mergeCell ref="E9:F9"/>
    <mergeCell ref="M10:N10"/>
    <mergeCell ref="M8:P9"/>
    <mergeCell ref="M7:O7"/>
    <mergeCell ref="G7:J7"/>
    <mergeCell ref="B7:F7"/>
    <mergeCell ref="I10:J10"/>
  </mergeCells>
  <phoneticPr fontId="3"/>
  <conditionalFormatting sqref="O11:O16 O23:O25 O28:O36">
    <cfRule type="expression" priority="19" stopIfTrue="1">
      <formula>#REF!=""</formula>
    </cfRule>
    <cfRule type="expression" dxfId="16" priority="20">
      <formula>OR(#REF!&gt;#REF!,#REF!&gt;#REF!)</formula>
    </cfRule>
  </conditionalFormatting>
  <conditionalFormatting sqref="E11:N11 E23:H25 J23:L25 E12:H16 J12:N12 K36:N36 I12:I36 K28:L35 J13:L16 M13:N35">
    <cfRule type="expression" priority="21" stopIfTrue="1">
      <formula>#REF!=""</formula>
    </cfRule>
    <cfRule type="expression" dxfId="15" priority="22">
      <formula>OR(#REF!&gt;#REF!,#REF!&gt;#REF!)</formula>
    </cfRule>
  </conditionalFormatting>
  <conditionalFormatting sqref="P11:P16 P23:P25 P28:P36">
    <cfRule type="expression" priority="13" stopIfTrue="1">
      <formula>#REF!=""</formula>
    </cfRule>
    <cfRule type="expression" dxfId="14" priority="14">
      <formula>OR(#REF!&gt;#REF!,#REF!&gt;#REF!)</formula>
    </cfRule>
  </conditionalFormatting>
  <conditionalFormatting sqref="O17:O22">
    <cfRule type="expression" priority="9" stopIfTrue="1">
      <formula>#REF!=""</formula>
    </cfRule>
    <cfRule type="expression" dxfId="13" priority="10">
      <formula>OR(#REF!&gt;#REF!,#REF!&gt;#REF!)</formula>
    </cfRule>
  </conditionalFormatting>
  <conditionalFormatting sqref="E17:H22 J17:L22">
    <cfRule type="expression" priority="11" stopIfTrue="1">
      <formula>#REF!=""</formula>
    </cfRule>
    <cfRule type="expression" dxfId="12" priority="12">
      <formula>OR(#REF!&gt;#REF!,#REF!&gt;#REF!)</formula>
    </cfRule>
  </conditionalFormatting>
  <conditionalFormatting sqref="P17:P22">
    <cfRule type="expression" priority="7" stopIfTrue="1">
      <formula>#REF!=""</formula>
    </cfRule>
    <cfRule type="expression" dxfId="11" priority="8">
      <formula>OR(#REF!&gt;#REF!,#REF!&gt;#REF!)</formula>
    </cfRule>
  </conditionalFormatting>
  <conditionalFormatting sqref="O26:O27">
    <cfRule type="expression" priority="3" stopIfTrue="1">
      <formula>#REF!=""</formula>
    </cfRule>
    <cfRule type="expression" dxfId="10" priority="4">
      <formula>OR(#REF!&gt;#REF!,#REF!&gt;#REF!)</formula>
    </cfRule>
  </conditionalFormatting>
  <conditionalFormatting sqref="J26:L27 J28:J36 E26:H36">
    <cfRule type="expression" priority="5" stopIfTrue="1">
      <formula>#REF!=""</formula>
    </cfRule>
    <cfRule type="expression" dxfId="9" priority="6">
      <formula>OR(#REF!&gt;#REF!,#REF!&gt;#REF!)</formula>
    </cfRule>
  </conditionalFormatting>
  <conditionalFormatting sqref="P26:P27">
    <cfRule type="expression" priority="1" stopIfTrue="1">
      <formula>#REF!=""</formula>
    </cfRule>
    <cfRule type="expression" dxfId="8" priority="2">
      <formula>OR(#REF!&gt;#REF!,#REF!&gt;#REF!)</formula>
    </cfRule>
  </conditionalFormatting>
  <dataValidations count="1">
    <dataValidation type="custom" allowBlank="1" showInputMessage="1" showErrorMessage="1" errorTitle="入力エラー" error="購入量よりも多い数量が入力されています。" sqref="Q11:Q36">
      <formula1>Q11&lt;=G11</formula1>
    </dataValidation>
  </dataValidations>
  <pageMargins left="0.7" right="0.7" top="0.75" bottom="0.75" header="0.3" footer="0.3"/>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18"/>
  <sheetViews>
    <sheetView showGridLines="0" view="pageBreakPreview" topLeftCell="B1" zoomScaleNormal="85" zoomScaleSheetLayoutView="100" workbookViewId="0">
      <selection activeCell="B1" sqref="B1"/>
    </sheetView>
  </sheetViews>
  <sheetFormatPr defaultRowHeight="18.75" x14ac:dyDescent="0.4"/>
  <cols>
    <col min="1" max="1" width="7" style="67" hidden="1" customWidth="1"/>
    <col min="2" max="2" width="9.25" style="24" customWidth="1"/>
    <col min="3" max="3" width="9.25" style="24" bestFit="1" customWidth="1"/>
    <col min="4" max="4" width="24.75" style="24" customWidth="1"/>
    <col min="5" max="5" width="22.5" style="24" customWidth="1"/>
    <col min="6" max="6" width="15.875" style="24" customWidth="1"/>
    <col min="7" max="7" width="8" style="24" customWidth="1"/>
    <col min="8" max="8" width="6.25" style="24" customWidth="1"/>
    <col min="9" max="9" width="12.625" style="34" customWidth="1"/>
    <col min="10" max="10" width="7.375" style="24" customWidth="1"/>
    <col min="11" max="11" width="23.5" style="24" customWidth="1"/>
    <col min="12" max="12" width="9" style="67"/>
    <col min="13" max="15" width="9" style="35"/>
  </cols>
  <sheetData>
    <row r="1" spans="1:12" ht="24" x14ac:dyDescent="0.4">
      <c r="A1" s="24"/>
      <c r="B1" s="24" t="s">
        <v>90</v>
      </c>
      <c r="K1" s="66" t="s">
        <v>102</v>
      </c>
      <c r="L1" s="24"/>
    </row>
    <row r="2" spans="1:12" ht="30" customHeight="1" thickBot="1" x14ac:dyDescent="0.45">
      <c r="A2" s="24"/>
      <c r="B2" s="233" t="s">
        <v>138</v>
      </c>
      <c r="C2" s="233"/>
      <c r="D2" s="233"/>
      <c r="E2" s="233"/>
      <c r="F2" s="233"/>
      <c r="G2" s="233"/>
      <c r="H2" s="233"/>
      <c r="I2" s="233"/>
      <c r="J2" s="233"/>
      <c r="K2" s="178" t="s">
        <v>197</v>
      </c>
      <c r="L2" s="24"/>
    </row>
    <row r="3" spans="1:12" x14ac:dyDescent="0.4">
      <c r="A3" s="26"/>
      <c r="B3" s="250" t="s">
        <v>0</v>
      </c>
      <c r="C3" s="251"/>
      <c r="D3" s="325" t="s">
        <v>152</v>
      </c>
      <c r="E3" s="326"/>
      <c r="F3" s="50"/>
      <c r="G3" s="25"/>
      <c r="H3" s="28"/>
      <c r="J3" s="37" t="s">
        <v>153</v>
      </c>
      <c r="K3" s="113" t="s">
        <v>1</v>
      </c>
      <c r="L3" s="24"/>
    </row>
    <row r="4" spans="1:12" ht="19.5" thickBot="1" x14ac:dyDescent="0.45">
      <c r="A4" s="26"/>
      <c r="B4" s="252" t="s">
        <v>2</v>
      </c>
      <c r="C4" s="253"/>
      <c r="D4" s="260" t="s">
        <v>25</v>
      </c>
      <c r="E4" s="261"/>
      <c r="F4" s="50"/>
      <c r="G4" s="50"/>
      <c r="H4" s="28"/>
      <c r="J4" s="39" t="s">
        <v>3</v>
      </c>
      <c r="K4" s="115" t="s">
        <v>110</v>
      </c>
      <c r="L4" s="24"/>
    </row>
    <row r="5" spans="1:12" ht="9.75" customHeight="1" thickBot="1" x14ac:dyDescent="0.45">
      <c r="A5" s="26"/>
      <c r="B5" s="27"/>
      <c r="C5" s="27"/>
      <c r="D5" s="51"/>
      <c r="E5" s="27"/>
      <c r="F5" s="26"/>
      <c r="G5" s="26"/>
      <c r="H5" s="26"/>
      <c r="I5" s="26"/>
      <c r="J5" s="26"/>
      <c r="K5" s="26"/>
      <c r="L5" s="24"/>
    </row>
    <row r="6" spans="1:12" ht="18.75" customHeight="1" x14ac:dyDescent="0.4">
      <c r="A6" s="26"/>
      <c r="B6" s="315" t="s">
        <v>103</v>
      </c>
      <c r="C6" s="316"/>
      <c r="D6" s="153">
        <v>45057</v>
      </c>
      <c r="E6" s="248" t="str">
        <f>IF(OR(AND($D$6="",$D$7=""),$D$6="",$D$7=""),"※「２　一覧表」を入力する前に感染発生日と終息日を入力してください。","")</f>
        <v/>
      </c>
      <c r="F6" s="249"/>
      <c r="G6" s="120"/>
      <c r="H6" s="26"/>
      <c r="I6" s="26"/>
      <c r="J6" s="26"/>
      <c r="K6" s="26"/>
      <c r="L6" s="24"/>
    </row>
    <row r="7" spans="1:12" ht="19.5" thickBot="1" x14ac:dyDescent="0.45">
      <c r="A7" s="26"/>
      <c r="B7" s="317" t="s">
        <v>4</v>
      </c>
      <c r="C7" s="318"/>
      <c r="D7" s="154">
        <v>45092</v>
      </c>
      <c r="E7" s="248"/>
      <c r="F7" s="249"/>
      <c r="G7" s="120"/>
      <c r="H7" s="26"/>
      <c r="I7" s="26"/>
      <c r="J7" s="26"/>
      <c r="K7" s="26"/>
      <c r="L7" s="24"/>
    </row>
    <row r="8" spans="1:12" x14ac:dyDescent="0.4">
      <c r="A8" s="24"/>
      <c r="D8" s="52"/>
      <c r="H8" s="40"/>
      <c r="I8" s="24"/>
      <c r="L8" s="24"/>
    </row>
    <row r="9" spans="1:12" ht="20.25" thickBot="1" x14ac:dyDescent="0.45">
      <c r="A9" s="24"/>
      <c r="B9" s="78" t="s">
        <v>118</v>
      </c>
      <c r="D9" s="52"/>
      <c r="H9" s="40"/>
      <c r="I9" s="24"/>
      <c r="L9" s="24"/>
    </row>
    <row r="10" spans="1:12" ht="19.5" thickBot="1" x14ac:dyDescent="0.45">
      <c r="A10" s="24"/>
      <c r="B10" s="234" t="s">
        <v>89</v>
      </c>
      <c r="C10" s="235"/>
      <c r="D10" s="235"/>
      <c r="E10" s="236"/>
      <c r="F10" s="73"/>
      <c r="G10" s="73"/>
      <c r="I10" s="24"/>
      <c r="J10" s="52"/>
      <c r="L10" s="24"/>
    </row>
    <row r="11" spans="1:12" x14ac:dyDescent="0.4">
      <c r="A11" s="24"/>
      <c r="B11" s="319"/>
      <c r="C11" s="237" t="s">
        <v>88</v>
      </c>
      <c r="D11" s="238"/>
      <c r="E11" s="239"/>
      <c r="F11" s="41"/>
      <c r="G11" s="41"/>
      <c r="I11" s="24"/>
      <c r="J11" s="52"/>
      <c r="L11" s="24"/>
    </row>
    <row r="12" spans="1:12" x14ac:dyDescent="0.4">
      <c r="A12" s="24"/>
      <c r="B12" s="320"/>
      <c r="C12" s="192" t="s">
        <v>101</v>
      </c>
      <c r="D12" s="232">
        <v>45138</v>
      </c>
      <c r="E12" s="126"/>
      <c r="F12" s="76"/>
      <c r="G12" s="76"/>
      <c r="I12" s="24"/>
      <c r="J12" s="52"/>
      <c r="L12" s="24"/>
    </row>
    <row r="13" spans="1:12" x14ac:dyDescent="0.4">
      <c r="A13" s="24"/>
      <c r="B13" s="321"/>
      <c r="C13" s="240" t="s">
        <v>115</v>
      </c>
      <c r="D13" s="241"/>
      <c r="E13" s="242"/>
      <c r="F13" s="41"/>
      <c r="G13" s="41"/>
      <c r="I13" s="24"/>
      <c r="J13" s="52"/>
      <c r="L13" s="24"/>
    </row>
    <row r="14" spans="1:12" ht="19.5" thickBot="1" x14ac:dyDescent="0.45">
      <c r="A14" s="24"/>
      <c r="B14" s="322"/>
      <c r="C14" s="323" t="s">
        <v>154</v>
      </c>
      <c r="D14" s="324"/>
      <c r="E14" s="127"/>
      <c r="F14" s="72"/>
      <c r="G14" s="72"/>
      <c r="I14" s="24"/>
      <c r="J14" s="52"/>
      <c r="L14" s="24"/>
    </row>
    <row r="15" spans="1:12" x14ac:dyDescent="0.4">
      <c r="A15" s="24"/>
      <c r="D15" s="52"/>
      <c r="H15" s="40"/>
      <c r="I15" s="24"/>
      <c r="L15" s="24"/>
    </row>
    <row r="16" spans="1:12" ht="19.5" x14ac:dyDescent="0.4">
      <c r="A16" s="24"/>
      <c r="B16" s="78" t="s">
        <v>119</v>
      </c>
      <c r="D16" s="52"/>
      <c r="H16" s="40"/>
      <c r="I16" s="24"/>
      <c r="L16" s="24"/>
    </row>
    <row r="17" spans="1:13" ht="19.5" x14ac:dyDescent="0.4">
      <c r="A17" s="24"/>
      <c r="B17" s="20" t="s">
        <v>108</v>
      </c>
      <c r="I17" s="40"/>
      <c r="L17" s="24"/>
      <c r="M17" s="24"/>
    </row>
    <row r="18" spans="1:13" ht="36.75" x14ac:dyDescent="0.4">
      <c r="A18" s="7"/>
      <c r="B18" s="4" t="s">
        <v>5</v>
      </c>
      <c r="C18" s="4" t="s">
        <v>6</v>
      </c>
      <c r="D18" s="5" t="s">
        <v>7</v>
      </c>
      <c r="E18" s="116" t="s">
        <v>20</v>
      </c>
      <c r="F18" s="4" t="s">
        <v>21</v>
      </c>
      <c r="G18" s="169" t="s">
        <v>10</v>
      </c>
      <c r="H18" s="170" t="s">
        <v>19</v>
      </c>
      <c r="I18" s="4" t="s">
        <v>11</v>
      </c>
      <c r="J18" s="6" t="s">
        <v>12</v>
      </c>
      <c r="K18" s="6" t="s">
        <v>13</v>
      </c>
      <c r="L18" s="24"/>
    </row>
    <row r="19" spans="1:13" x14ac:dyDescent="0.4">
      <c r="A19" s="42" t="str">
        <f>IF(COUNTIF(D19:D118,D19)=1,ROW(),"")</f>
        <v/>
      </c>
      <c r="B19" s="43">
        <v>45060</v>
      </c>
      <c r="C19" s="43">
        <v>45061</v>
      </c>
      <c r="D19" s="70" t="s">
        <v>22</v>
      </c>
      <c r="E19" s="117" t="s">
        <v>182</v>
      </c>
      <c r="F19" s="46" t="s">
        <v>183</v>
      </c>
      <c r="G19" s="68">
        <v>3</v>
      </c>
      <c r="H19" s="69" t="s">
        <v>169</v>
      </c>
      <c r="I19" s="80">
        <v>450</v>
      </c>
      <c r="J19" s="70"/>
      <c r="K19" s="46" t="s">
        <v>184</v>
      </c>
      <c r="L19" s="24"/>
    </row>
    <row r="20" spans="1:13" x14ac:dyDescent="0.4">
      <c r="A20" s="42">
        <f t="shared" ref="A20:A83" si="0">IF(COUNTIF(D20:D119,D20)=1,ROW(),"")</f>
        <v>20</v>
      </c>
      <c r="B20" s="43">
        <v>45090</v>
      </c>
      <c r="C20" s="43">
        <v>45090</v>
      </c>
      <c r="D20" s="70" t="s">
        <v>22</v>
      </c>
      <c r="E20" s="117" t="s">
        <v>185</v>
      </c>
      <c r="F20" s="46" t="s">
        <v>156</v>
      </c>
      <c r="G20" s="68">
        <v>2</v>
      </c>
      <c r="H20" s="69" t="s">
        <v>160</v>
      </c>
      <c r="I20" s="80">
        <v>2400</v>
      </c>
      <c r="J20" s="70"/>
      <c r="K20" s="46" t="s">
        <v>184</v>
      </c>
      <c r="L20" s="24"/>
    </row>
    <row r="21" spans="1:13" x14ac:dyDescent="0.4">
      <c r="A21" s="42" t="str">
        <f t="shared" si="0"/>
        <v/>
      </c>
      <c r="B21" s="43">
        <v>45057</v>
      </c>
      <c r="C21" s="43">
        <v>45057</v>
      </c>
      <c r="D21" s="70" t="s">
        <v>105</v>
      </c>
      <c r="E21" s="117" t="s">
        <v>186</v>
      </c>
      <c r="F21" s="46" t="s">
        <v>162</v>
      </c>
      <c r="G21" s="68">
        <v>3</v>
      </c>
      <c r="H21" s="69" t="s">
        <v>163</v>
      </c>
      <c r="I21" s="80">
        <v>525</v>
      </c>
      <c r="J21" s="70"/>
      <c r="K21" s="46"/>
      <c r="L21" s="24"/>
    </row>
    <row r="22" spans="1:13" x14ac:dyDescent="0.4">
      <c r="A22" s="42">
        <f t="shared" si="0"/>
        <v>22</v>
      </c>
      <c r="B22" s="43">
        <v>45078</v>
      </c>
      <c r="C22" s="43">
        <v>45078</v>
      </c>
      <c r="D22" s="70" t="s">
        <v>14</v>
      </c>
      <c r="E22" s="117" t="s">
        <v>14</v>
      </c>
      <c r="F22" s="46" t="s">
        <v>162</v>
      </c>
      <c r="G22" s="68">
        <v>5</v>
      </c>
      <c r="H22" s="69" t="s">
        <v>163</v>
      </c>
      <c r="I22" s="80">
        <v>6000</v>
      </c>
      <c r="J22" s="70"/>
      <c r="K22" s="46"/>
      <c r="L22" s="24"/>
    </row>
    <row r="23" spans="1:13" x14ac:dyDescent="0.4">
      <c r="A23" s="42">
        <f t="shared" si="0"/>
        <v>23</v>
      </c>
      <c r="B23" s="43">
        <v>45079</v>
      </c>
      <c r="C23" s="43">
        <v>45079</v>
      </c>
      <c r="D23" s="70" t="s">
        <v>105</v>
      </c>
      <c r="E23" s="117" t="s">
        <v>186</v>
      </c>
      <c r="F23" s="46" t="s">
        <v>162</v>
      </c>
      <c r="G23" s="68">
        <v>2</v>
      </c>
      <c r="H23" s="69" t="s">
        <v>163</v>
      </c>
      <c r="I23" s="80">
        <v>350</v>
      </c>
      <c r="J23" s="70"/>
      <c r="K23" s="46"/>
      <c r="L23" s="24"/>
    </row>
    <row r="24" spans="1:13" x14ac:dyDescent="0.4">
      <c r="A24" s="42">
        <f t="shared" si="0"/>
        <v>24</v>
      </c>
      <c r="B24" s="43">
        <v>45080</v>
      </c>
      <c r="C24" s="43">
        <v>45080</v>
      </c>
      <c r="D24" s="70" t="s">
        <v>23</v>
      </c>
      <c r="E24" s="117" t="s">
        <v>187</v>
      </c>
      <c r="F24" s="46" t="s">
        <v>162</v>
      </c>
      <c r="G24" s="68">
        <v>3</v>
      </c>
      <c r="H24" s="69" t="s">
        <v>160</v>
      </c>
      <c r="I24" s="80">
        <v>720</v>
      </c>
      <c r="J24" s="70"/>
      <c r="K24" s="46"/>
      <c r="L24" s="24"/>
    </row>
    <row r="25" spans="1:13" x14ac:dyDescent="0.4">
      <c r="A25" s="42" t="str">
        <f t="shared" si="0"/>
        <v/>
      </c>
      <c r="B25" s="43"/>
      <c r="C25" s="43"/>
      <c r="D25" s="70"/>
      <c r="E25" s="117"/>
      <c r="F25" s="46"/>
      <c r="G25" s="68"/>
      <c r="H25" s="69"/>
      <c r="I25" s="80"/>
      <c r="J25" s="70"/>
      <c r="K25" s="46"/>
      <c r="L25" s="24"/>
    </row>
    <row r="26" spans="1:13" x14ac:dyDescent="0.4">
      <c r="A26" s="42" t="str">
        <f t="shared" si="0"/>
        <v/>
      </c>
      <c r="B26" s="43"/>
      <c r="C26" s="43"/>
      <c r="D26" s="70"/>
      <c r="E26" s="117"/>
      <c r="F26" s="46"/>
      <c r="G26" s="68"/>
      <c r="H26" s="69"/>
      <c r="I26" s="80"/>
      <c r="J26" s="70"/>
      <c r="K26" s="46"/>
      <c r="L26" s="24"/>
    </row>
    <row r="27" spans="1:13" x14ac:dyDescent="0.4">
      <c r="A27" s="42" t="str">
        <f t="shared" si="0"/>
        <v/>
      </c>
      <c r="B27" s="43"/>
      <c r="C27" s="43"/>
      <c r="D27" s="70"/>
      <c r="E27" s="117"/>
      <c r="F27" s="46"/>
      <c r="G27" s="68"/>
      <c r="H27" s="69"/>
      <c r="I27" s="80"/>
      <c r="J27" s="70"/>
      <c r="K27" s="46"/>
      <c r="L27" s="24"/>
    </row>
    <row r="28" spans="1:13" x14ac:dyDescent="0.4">
      <c r="A28" s="42" t="str">
        <f t="shared" si="0"/>
        <v/>
      </c>
      <c r="B28" s="43"/>
      <c r="C28" s="43"/>
      <c r="D28" s="70"/>
      <c r="E28" s="117"/>
      <c r="F28" s="46"/>
      <c r="G28" s="68"/>
      <c r="H28" s="69"/>
      <c r="I28" s="80"/>
      <c r="J28" s="70"/>
      <c r="K28" s="46"/>
      <c r="L28" s="24"/>
    </row>
    <row r="29" spans="1:13" x14ac:dyDescent="0.4">
      <c r="A29" s="42" t="str">
        <f t="shared" si="0"/>
        <v/>
      </c>
      <c r="B29" s="43"/>
      <c r="C29" s="43"/>
      <c r="D29" s="70"/>
      <c r="E29" s="117"/>
      <c r="F29" s="46"/>
      <c r="G29" s="68"/>
      <c r="H29" s="69"/>
      <c r="I29" s="80"/>
      <c r="J29" s="70"/>
      <c r="K29" s="46"/>
      <c r="L29" s="24"/>
    </row>
    <row r="30" spans="1:13" x14ac:dyDescent="0.4">
      <c r="A30" s="42" t="str">
        <f t="shared" si="0"/>
        <v/>
      </c>
      <c r="B30" s="43"/>
      <c r="C30" s="43"/>
      <c r="D30" s="70"/>
      <c r="E30" s="117"/>
      <c r="F30" s="46"/>
      <c r="G30" s="68"/>
      <c r="H30" s="69"/>
      <c r="I30" s="80"/>
      <c r="J30" s="70"/>
      <c r="K30" s="46"/>
      <c r="L30" s="24"/>
    </row>
    <row r="31" spans="1:13" x14ac:dyDescent="0.4">
      <c r="A31" s="42" t="str">
        <f t="shared" si="0"/>
        <v/>
      </c>
      <c r="B31" s="43"/>
      <c r="C31" s="43"/>
      <c r="D31" s="70"/>
      <c r="E31" s="117"/>
      <c r="F31" s="46"/>
      <c r="G31" s="68"/>
      <c r="H31" s="69"/>
      <c r="I31" s="80"/>
      <c r="J31" s="70"/>
      <c r="K31" s="46"/>
      <c r="L31" s="24"/>
    </row>
    <row r="32" spans="1:13" x14ac:dyDescent="0.4">
      <c r="A32" s="42" t="str">
        <f t="shared" si="0"/>
        <v/>
      </c>
      <c r="B32" s="43"/>
      <c r="C32" s="43"/>
      <c r="D32" s="70"/>
      <c r="E32" s="117"/>
      <c r="F32" s="46"/>
      <c r="G32" s="68"/>
      <c r="H32" s="69"/>
      <c r="I32" s="80"/>
      <c r="J32" s="70"/>
      <c r="K32" s="46"/>
      <c r="L32" s="24"/>
    </row>
    <row r="33" spans="1:12" x14ac:dyDescent="0.4">
      <c r="A33" s="42" t="str">
        <f t="shared" si="0"/>
        <v/>
      </c>
      <c r="B33" s="43"/>
      <c r="C33" s="43"/>
      <c r="D33" s="70"/>
      <c r="E33" s="117"/>
      <c r="F33" s="46"/>
      <c r="G33" s="68"/>
      <c r="H33" s="69"/>
      <c r="I33" s="80"/>
      <c r="J33" s="70"/>
      <c r="K33" s="46"/>
      <c r="L33" s="24"/>
    </row>
    <row r="34" spans="1:12" x14ac:dyDescent="0.4">
      <c r="A34" s="42" t="str">
        <f t="shared" si="0"/>
        <v/>
      </c>
      <c r="B34" s="43"/>
      <c r="C34" s="43"/>
      <c r="D34" s="70"/>
      <c r="E34" s="117"/>
      <c r="F34" s="46"/>
      <c r="G34" s="68"/>
      <c r="H34" s="69"/>
      <c r="I34" s="80"/>
      <c r="J34" s="70"/>
      <c r="K34" s="46"/>
      <c r="L34" s="24"/>
    </row>
    <row r="35" spans="1:12" x14ac:dyDescent="0.4">
      <c r="A35" s="42" t="str">
        <f t="shared" si="0"/>
        <v/>
      </c>
      <c r="B35" s="43"/>
      <c r="C35" s="43"/>
      <c r="D35" s="70"/>
      <c r="E35" s="117"/>
      <c r="F35" s="46"/>
      <c r="G35" s="68"/>
      <c r="H35" s="69"/>
      <c r="I35" s="80"/>
      <c r="J35" s="70"/>
      <c r="K35" s="46"/>
      <c r="L35" s="24"/>
    </row>
    <row r="36" spans="1:12" x14ac:dyDescent="0.4">
      <c r="A36" s="42" t="str">
        <f t="shared" si="0"/>
        <v/>
      </c>
      <c r="B36" s="43"/>
      <c r="C36" s="43"/>
      <c r="D36" s="70"/>
      <c r="E36" s="117"/>
      <c r="F36" s="46"/>
      <c r="G36" s="68"/>
      <c r="H36" s="69"/>
      <c r="I36" s="80"/>
      <c r="J36" s="70"/>
      <c r="K36" s="46"/>
      <c r="L36" s="24"/>
    </row>
    <row r="37" spans="1:12" x14ac:dyDescent="0.4">
      <c r="A37" s="42" t="str">
        <f t="shared" si="0"/>
        <v/>
      </c>
      <c r="B37" s="43"/>
      <c r="C37" s="43"/>
      <c r="D37" s="70"/>
      <c r="E37" s="117"/>
      <c r="F37" s="46"/>
      <c r="G37" s="68"/>
      <c r="H37" s="69"/>
      <c r="I37" s="80"/>
      <c r="J37" s="70"/>
      <c r="K37" s="46"/>
      <c r="L37" s="24"/>
    </row>
    <row r="38" spans="1:12" x14ac:dyDescent="0.4">
      <c r="A38" s="42" t="str">
        <f t="shared" si="0"/>
        <v/>
      </c>
      <c r="B38" s="43"/>
      <c r="C38" s="43"/>
      <c r="D38" s="70"/>
      <c r="E38" s="117"/>
      <c r="F38" s="46"/>
      <c r="G38" s="68"/>
      <c r="H38" s="69"/>
      <c r="I38" s="80"/>
      <c r="J38" s="70"/>
      <c r="K38" s="46"/>
      <c r="L38" s="24"/>
    </row>
    <row r="39" spans="1:12" x14ac:dyDescent="0.4">
      <c r="A39" s="42" t="str">
        <f t="shared" si="0"/>
        <v/>
      </c>
      <c r="B39" s="43"/>
      <c r="C39" s="43"/>
      <c r="D39" s="70"/>
      <c r="E39" s="117"/>
      <c r="F39" s="46"/>
      <c r="G39" s="68"/>
      <c r="H39" s="69"/>
      <c r="I39" s="80"/>
      <c r="J39" s="70"/>
      <c r="K39" s="46"/>
      <c r="L39" s="24"/>
    </row>
    <row r="40" spans="1:12" x14ac:dyDescent="0.4">
      <c r="A40" s="42" t="str">
        <f t="shared" si="0"/>
        <v/>
      </c>
      <c r="B40" s="43"/>
      <c r="C40" s="43"/>
      <c r="D40" s="70"/>
      <c r="E40" s="117"/>
      <c r="F40" s="46"/>
      <c r="G40" s="68"/>
      <c r="H40" s="69"/>
      <c r="I40" s="80"/>
      <c r="J40" s="70"/>
      <c r="K40" s="46"/>
      <c r="L40" s="24"/>
    </row>
    <row r="41" spans="1:12" x14ac:dyDescent="0.4">
      <c r="A41" s="42" t="str">
        <f t="shared" si="0"/>
        <v/>
      </c>
      <c r="B41" s="43"/>
      <c r="C41" s="43"/>
      <c r="D41" s="70"/>
      <c r="E41" s="117"/>
      <c r="F41" s="46"/>
      <c r="G41" s="68"/>
      <c r="H41" s="69"/>
      <c r="I41" s="80"/>
      <c r="J41" s="70"/>
      <c r="K41" s="46"/>
      <c r="L41" s="24"/>
    </row>
    <row r="42" spans="1:12" x14ac:dyDescent="0.4">
      <c r="A42" s="42" t="str">
        <f t="shared" si="0"/>
        <v/>
      </c>
      <c r="B42" s="43"/>
      <c r="C42" s="43"/>
      <c r="D42" s="70"/>
      <c r="E42" s="117"/>
      <c r="F42" s="46"/>
      <c r="G42" s="68"/>
      <c r="H42" s="69"/>
      <c r="I42" s="80"/>
      <c r="J42" s="70"/>
      <c r="K42" s="46"/>
      <c r="L42" s="24"/>
    </row>
    <row r="43" spans="1:12" x14ac:dyDescent="0.4">
      <c r="A43" s="42" t="str">
        <f t="shared" si="0"/>
        <v/>
      </c>
      <c r="B43" s="43"/>
      <c r="C43" s="43"/>
      <c r="D43" s="70"/>
      <c r="E43" s="117"/>
      <c r="F43" s="46"/>
      <c r="G43" s="68"/>
      <c r="H43" s="69"/>
      <c r="I43" s="80"/>
      <c r="J43" s="70"/>
      <c r="K43" s="46"/>
      <c r="L43" s="24"/>
    </row>
    <row r="44" spans="1:12" x14ac:dyDescent="0.4">
      <c r="A44" s="42" t="str">
        <f t="shared" si="0"/>
        <v/>
      </c>
      <c r="B44" s="43"/>
      <c r="C44" s="43"/>
      <c r="D44" s="70"/>
      <c r="E44" s="117"/>
      <c r="F44" s="46"/>
      <c r="G44" s="68"/>
      <c r="H44" s="69"/>
      <c r="I44" s="80"/>
      <c r="J44" s="70"/>
      <c r="K44" s="46"/>
      <c r="L44" s="24"/>
    </row>
    <row r="45" spans="1:12" x14ac:dyDescent="0.4">
      <c r="A45" s="42" t="str">
        <f t="shared" si="0"/>
        <v/>
      </c>
      <c r="B45" s="43"/>
      <c r="C45" s="43"/>
      <c r="D45" s="70"/>
      <c r="E45" s="117"/>
      <c r="F45" s="46"/>
      <c r="G45" s="68"/>
      <c r="H45" s="69"/>
      <c r="I45" s="80"/>
      <c r="J45" s="70"/>
      <c r="K45" s="46"/>
      <c r="L45" s="24"/>
    </row>
    <row r="46" spans="1:12" x14ac:dyDescent="0.4">
      <c r="A46" s="42" t="str">
        <f t="shared" si="0"/>
        <v/>
      </c>
      <c r="B46" s="43"/>
      <c r="C46" s="43"/>
      <c r="D46" s="70"/>
      <c r="E46" s="117"/>
      <c r="F46" s="46"/>
      <c r="G46" s="68"/>
      <c r="H46" s="69"/>
      <c r="I46" s="80"/>
      <c r="J46" s="70"/>
      <c r="K46" s="46"/>
      <c r="L46" s="24"/>
    </row>
    <row r="47" spans="1:12" x14ac:dyDescent="0.4">
      <c r="A47" s="42" t="str">
        <f t="shared" si="0"/>
        <v/>
      </c>
      <c r="B47" s="43"/>
      <c r="C47" s="43"/>
      <c r="D47" s="70"/>
      <c r="E47" s="117"/>
      <c r="F47" s="46"/>
      <c r="G47" s="68"/>
      <c r="H47" s="69"/>
      <c r="I47" s="80"/>
      <c r="J47" s="70"/>
      <c r="K47" s="46"/>
      <c r="L47" s="24"/>
    </row>
    <row r="48" spans="1:12" x14ac:dyDescent="0.4">
      <c r="A48" s="42" t="str">
        <f t="shared" si="0"/>
        <v/>
      </c>
      <c r="B48" s="43"/>
      <c r="C48" s="43"/>
      <c r="D48" s="70"/>
      <c r="E48" s="117"/>
      <c r="F48" s="46"/>
      <c r="G48" s="68"/>
      <c r="H48" s="69"/>
      <c r="I48" s="80"/>
      <c r="J48" s="70"/>
      <c r="K48" s="46"/>
      <c r="L48" s="24"/>
    </row>
    <row r="49" spans="1:12" x14ac:dyDescent="0.4">
      <c r="A49" s="42" t="str">
        <f t="shared" si="0"/>
        <v/>
      </c>
      <c r="B49" s="43"/>
      <c r="C49" s="43"/>
      <c r="D49" s="70"/>
      <c r="E49" s="117"/>
      <c r="F49" s="46"/>
      <c r="G49" s="71"/>
      <c r="H49" s="69"/>
      <c r="I49" s="80"/>
      <c r="J49" s="70"/>
      <c r="K49" s="46"/>
      <c r="L49" s="24"/>
    </row>
    <row r="50" spans="1:12" x14ac:dyDescent="0.4">
      <c r="A50" s="42" t="str">
        <f t="shared" si="0"/>
        <v/>
      </c>
      <c r="B50" s="43"/>
      <c r="C50" s="43"/>
      <c r="D50" s="70"/>
      <c r="E50" s="117"/>
      <c r="F50" s="46"/>
      <c r="G50" s="71"/>
      <c r="H50" s="69"/>
      <c r="I50" s="80"/>
      <c r="J50" s="70"/>
      <c r="K50" s="46"/>
      <c r="L50" s="24"/>
    </row>
    <row r="51" spans="1:12" x14ac:dyDescent="0.4">
      <c r="A51" s="42" t="str">
        <f t="shared" si="0"/>
        <v/>
      </c>
      <c r="B51" s="43"/>
      <c r="C51" s="43"/>
      <c r="D51" s="70"/>
      <c r="E51" s="117"/>
      <c r="F51" s="46"/>
      <c r="G51" s="71"/>
      <c r="H51" s="69"/>
      <c r="I51" s="80"/>
      <c r="J51" s="70"/>
      <c r="K51" s="46"/>
      <c r="L51" s="24"/>
    </row>
    <row r="52" spans="1:12" x14ac:dyDescent="0.4">
      <c r="A52" s="42" t="str">
        <f t="shared" si="0"/>
        <v/>
      </c>
      <c r="B52" s="43"/>
      <c r="C52" s="43"/>
      <c r="D52" s="70"/>
      <c r="E52" s="117"/>
      <c r="F52" s="46"/>
      <c r="G52" s="71"/>
      <c r="H52" s="69"/>
      <c r="I52" s="80"/>
      <c r="J52" s="70"/>
      <c r="K52" s="46"/>
      <c r="L52" s="24"/>
    </row>
    <row r="53" spans="1:12" x14ac:dyDescent="0.4">
      <c r="A53" s="42" t="str">
        <f t="shared" si="0"/>
        <v/>
      </c>
      <c r="B53" s="43"/>
      <c r="C53" s="43"/>
      <c r="D53" s="70"/>
      <c r="E53" s="117"/>
      <c r="F53" s="46"/>
      <c r="G53" s="71"/>
      <c r="H53" s="69"/>
      <c r="I53" s="80"/>
      <c r="J53" s="70"/>
      <c r="K53" s="46"/>
      <c r="L53" s="24"/>
    </row>
    <row r="54" spans="1:12" x14ac:dyDescent="0.4">
      <c r="A54" s="42" t="str">
        <f t="shared" si="0"/>
        <v/>
      </c>
      <c r="B54" s="43"/>
      <c r="C54" s="43"/>
      <c r="D54" s="70"/>
      <c r="E54" s="117"/>
      <c r="F54" s="46"/>
      <c r="G54" s="71"/>
      <c r="H54" s="69"/>
      <c r="I54" s="80"/>
      <c r="J54" s="70"/>
      <c r="K54" s="46"/>
      <c r="L54" s="24"/>
    </row>
    <row r="55" spans="1:12" x14ac:dyDescent="0.4">
      <c r="A55" s="42" t="str">
        <f t="shared" si="0"/>
        <v/>
      </c>
      <c r="B55" s="43"/>
      <c r="C55" s="43"/>
      <c r="D55" s="70"/>
      <c r="E55" s="117"/>
      <c r="F55" s="46"/>
      <c r="G55" s="71"/>
      <c r="H55" s="69"/>
      <c r="I55" s="80"/>
      <c r="J55" s="70"/>
      <c r="K55" s="46"/>
      <c r="L55" s="24"/>
    </row>
    <row r="56" spans="1:12" x14ac:dyDescent="0.4">
      <c r="A56" s="42" t="str">
        <f t="shared" si="0"/>
        <v/>
      </c>
      <c r="B56" s="43"/>
      <c r="C56" s="43"/>
      <c r="D56" s="70"/>
      <c r="E56" s="117"/>
      <c r="F56" s="46"/>
      <c r="G56" s="71"/>
      <c r="H56" s="69"/>
      <c r="I56" s="80"/>
      <c r="J56" s="70"/>
      <c r="K56" s="46"/>
      <c r="L56" s="24"/>
    </row>
    <row r="57" spans="1:12" x14ac:dyDescent="0.4">
      <c r="A57" s="42" t="str">
        <f t="shared" si="0"/>
        <v/>
      </c>
      <c r="B57" s="43"/>
      <c r="C57" s="43"/>
      <c r="D57" s="70"/>
      <c r="E57" s="117"/>
      <c r="F57" s="46"/>
      <c r="G57" s="71"/>
      <c r="H57" s="69"/>
      <c r="I57" s="80"/>
      <c r="J57" s="70"/>
      <c r="K57" s="46"/>
      <c r="L57" s="24"/>
    </row>
    <row r="58" spans="1:12" x14ac:dyDescent="0.4">
      <c r="A58" s="42" t="str">
        <f t="shared" si="0"/>
        <v/>
      </c>
      <c r="B58" s="43"/>
      <c r="C58" s="43"/>
      <c r="D58" s="70"/>
      <c r="E58" s="117"/>
      <c r="F58" s="46"/>
      <c r="G58" s="71"/>
      <c r="H58" s="69"/>
      <c r="I58" s="80"/>
      <c r="J58" s="70"/>
      <c r="K58" s="46"/>
      <c r="L58" s="24"/>
    </row>
    <row r="59" spans="1:12" x14ac:dyDescent="0.4">
      <c r="A59" s="42" t="str">
        <f t="shared" si="0"/>
        <v/>
      </c>
      <c r="B59" s="43"/>
      <c r="C59" s="43"/>
      <c r="D59" s="70"/>
      <c r="E59" s="117"/>
      <c r="F59" s="46"/>
      <c r="G59" s="71"/>
      <c r="H59" s="69"/>
      <c r="I59" s="80"/>
      <c r="J59" s="70"/>
      <c r="K59" s="46"/>
      <c r="L59" s="24"/>
    </row>
    <row r="60" spans="1:12" x14ac:dyDescent="0.4">
      <c r="A60" s="42" t="str">
        <f t="shared" si="0"/>
        <v/>
      </c>
      <c r="B60" s="43"/>
      <c r="C60" s="43"/>
      <c r="D60" s="70"/>
      <c r="E60" s="117"/>
      <c r="F60" s="46"/>
      <c r="G60" s="71"/>
      <c r="H60" s="69"/>
      <c r="I60" s="80"/>
      <c r="J60" s="70"/>
      <c r="K60" s="46"/>
    </row>
    <row r="61" spans="1:12" x14ac:dyDescent="0.4">
      <c r="A61" s="42" t="str">
        <f t="shared" si="0"/>
        <v/>
      </c>
      <c r="B61" s="43"/>
      <c r="C61" s="43"/>
      <c r="D61" s="70"/>
      <c r="E61" s="117"/>
      <c r="F61" s="46"/>
      <c r="G61" s="71"/>
      <c r="H61" s="69"/>
      <c r="I61" s="80"/>
      <c r="J61" s="70"/>
      <c r="K61" s="46"/>
    </row>
    <row r="62" spans="1:12" x14ac:dyDescent="0.4">
      <c r="A62" s="42" t="str">
        <f t="shared" si="0"/>
        <v/>
      </c>
      <c r="B62" s="43"/>
      <c r="C62" s="43"/>
      <c r="D62" s="70"/>
      <c r="E62" s="117"/>
      <c r="F62" s="46"/>
      <c r="G62" s="71"/>
      <c r="H62" s="69"/>
      <c r="I62" s="80"/>
      <c r="J62" s="70"/>
      <c r="K62" s="46"/>
    </row>
    <row r="63" spans="1:12" x14ac:dyDescent="0.4">
      <c r="A63" s="42" t="str">
        <f t="shared" si="0"/>
        <v/>
      </c>
      <c r="B63" s="43"/>
      <c r="C63" s="43"/>
      <c r="D63" s="70"/>
      <c r="E63" s="117"/>
      <c r="F63" s="46"/>
      <c r="G63" s="71"/>
      <c r="H63" s="69"/>
      <c r="I63" s="80"/>
      <c r="J63" s="70"/>
      <c r="K63" s="46"/>
    </row>
    <row r="64" spans="1:12" x14ac:dyDescent="0.4">
      <c r="A64" s="42" t="str">
        <f t="shared" si="0"/>
        <v/>
      </c>
      <c r="B64" s="43"/>
      <c r="C64" s="43"/>
      <c r="D64" s="70"/>
      <c r="E64" s="117"/>
      <c r="F64" s="46"/>
      <c r="G64" s="71"/>
      <c r="H64" s="69"/>
      <c r="I64" s="80"/>
      <c r="J64" s="70"/>
      <c r="K64" s="46"/>
    </row>
    <row r="65" spans="1:11" x14ac:dyDescent="0.4">
      <c r="A65" s="42" t="str">
        <f t="shared" si="0"/>
        <v/>
      </c>
      <c r="B65" s="43"/>
      <c r="C65" s="43"/>
      <c r="D65" s="70"/>
      <c r="E65" s="117"/>
      <c r="F65" s="46"/>
      <c r="G65" s="71"/>
      <c r="H65" s="69"/>
      <c r="I65" s="80"/>
      <c r="J65" s="70"/>
      <c r="K65" s="46"/>
    </row>
    <row r="66" spans="1:11" x14ac:dyDescent="0.4">
      <c r="A66" s="42" t="str">
        <f t="shared" si="0"/>
        <v/>
      </c>
      <c r="B66" s="43"/>
      <c r="C66" s="43"/>
      <c r="D66" s="70"/>
      <c r="E66" s="117"/>
      <c r="F66" s="46"/>
      <c r="G66" s="71"/>
      <c r="H66" s="69"/>
      <c r="I66" s="80"/>
      <c r="J66" s="70"/>
      <c r="K66" s="46"/>
    </row>
    <row r="67" spans="1:11" x14ac:dyDescent="0.4">
      <c r="A67" s="42" t="str">
        <f t="shared" si="0"/>
        <v/>
      </c>
      <c r="B67" s="43"/>
      <c r="C67" s="43"/>
      <c r="D67" s="70"/>
      <c r="E67" s="117"/>
      <c r="F67" s="46"/>
      <c r="G67" s="71"/>
      <c r="H67" s="69"/>
      <c r="I67" s="80"/>
      <c r="J67" s="70"/>
      <c r="K67" s="46"/>
    </row>
    <row r="68" spans="1:11" x14ac:dyDescent="0.4">
      <c r="A68" s="42" t="str">
        <f t="shared" si="0"/>
        <v/>
      </c>
      <c r="B68" s="43"/>
      <c r="C68" s="43"/>
      <c r="D68" s="70"/>
      <c r="E68" s="117"/>
      <c r="F68" s="46"/>
      <c r="G68" s="71"/>
      <c r="H68" s="69"/>
      <c r="I68" s="80"/>
      <c r="J68" s="70"/>
      <c r="K68" s="46"/>
    </row>
    <row r="69" spans="1:11" x14ac:dyDescent="0.4">
      <c r="A69" s="42" t="str">
        <f t="shared" si="0"/>
        <v/>
      </c>
      <c r="B69" s="43"/>
      <c r="C69" s="43"/>
      <c r="D69" s="70"/>
      <c r="E69" s="117"/>
      <c r="F69" s="46"/>
      <c r="G69" s="71"/>
      <c r="H69" s="69"/>
      <c r="I69" s="80"/>
      <c r="J69" s="70"/>
      <c r="K69" s="46"/>
    </row>
    <row r="70" spans="1:11" x14ac:dyDescent="0.4">
      <c r="A70" s="42" t="str">
        <f t="shared" si="0"/>
        <v/>
      </c>
      <c r="B70" s="43"/>
      <c r="C70" s="43"/>
      <c r="D70" s="70"/>
      <c r="E70" s="117"/>
      <c r="F70" s="46"/>
      <c r="G70" s="71"/>
      <c r="H70" s="69"/>
      <c r="I70" s="80"/>
      <c r="J70" s="70"/>
      <c r="K70" s="46"/>
    </row>
    <row r="71" spans="1:11" x14ac:dyDescent="0.4">
      <c r="A71" s="42" t="str">
        <f t="shared" si="0"/>
        <v/>
      </c>
      <c r="B71" s="43"/>
      <c r="C71" s="43"/>
      <c r="D71" s="70"/>
      <c r="E71" s="117"/>
      <c r="F71" s="46"/>
      <c r="G71" s="71"/>
      <c r="H71" s="69"/>
      <c r="I71" s="80"/>
      <c r="J71" s="70"/>
      <c r="K71" s="46"/>
    </row>
    <row r="72" spans="1:11" x14ac:dyDescent="0.4">
      <c r="A72" s="42" t="str">
        <f t="shared" si="0"/>
        <v/>
      </c>
      <c r="B72" s="43"/>
      <c r="C72" s="43"/>
      <c r="D72" s="70"/>
      <c r="E72" s="117"/>
      <c r="F72" s="46"/>
      <c r="G72" s="71"/>
      <c r="H72" s="69"/>
      <c r="I72" s="80"/>
      <c r="J72" s="70"/>
      <c r="K72" s="46"/>
    </row>
    <row r="73" spans="1:11" x14ac:dyDescent="0.4">
      <c r="A73" s="42" t="str">
        <f t="shared" si="0"/>
        <v/>
      </c>
      <c r="B73" s="43"/>
      <c r="C73" s="43"/>
      <c r="D73" s="70"/>
      <c r="E73" s="117"/>
      <c r="F73" s="46"/>
      <c r="G73" s="71"/>
      <c r="H73" s="69"/>
      <c r="I73" s="80"/>
      <c r="J73" s="70"/>
      <c r="K73" s="46"/>
    </row>
    <row r="74" spans="1:11" x14ac:dyDescent="0.4">
      <c r="A74" s="42" t="str">
        <f t="shared" si="0"/>
        <v/>
      </c>
      <c r="B74" s="43"/>
      <c r="C74" s="43"/>
      <c r="D74" s="70"/>
      <c r="E74" s="117"/>
      <c r="F74" s="46"/>
      <c r="G74" s="71"/>
      <c r="H74" s="69"/>
      <c r="I74" s="80"/>
      <c r="J74" s="70"/>
      <c r="K74" s="46"/>
    </row>
    <row r="75" spans="1:11" x14ac:dyDescent="0.4">
      <c r="A75" s="42" t="str">
        <f t="shared" si="0"/>
        <v/>
      </c>
      <c r="B75" s="43"/>
      <c r="C75" s="43"/>
      <c r="D75" s="70"/>
      <c r="E75" s="117"/>
      <c r="F75" s="46"/>
      <c r="G75" s="71"/>
      <c r="H75" s="69"/>
      <c r="I75" s="80"/>
      <c r="J75" s="70"/>
      <c r="K75" s="46"/>
    </row>
    <row r="76" spans="1:11" x14ac:dyDescent="0.4">
      <c r="A76" s="42" t="str">
        <f t="shared" si="0"/>
        <v/>
      </c>
      <c r="B76" s="43"/>
      <c r="C76" s="43"/>
      <c r="D76" s="70"/>
      <c r="E76" s="117"/>
      <c r="F76" s="46"/>
      <c r="G76" s="71"/>
      <c r="H76" s="69"/>
      <c r="I76" s="80"/>
      <c r="J76" s="70"/>
      <c r="K76" s="46"/>
    </row>
    <row r="77" spans="1:11" x14ac:dyDescent="0.4">
      <c r="A77" s="42" t="str">
        <f t="shared" si="0"/>
        <v/>
      </c>
      <c r="B77" s="43"/>
      <c r="C77" s="43"/>
      <c r="D77" s="70"/>
      <c r="E77" s="117"/>
      <c r="F77" s="46"/>
      <c r="G77" s="71"/>
      <c r="H77" s="69"/>
      <c r="I77" s="80"/>
      <c r="J77" s="70"/>
      <c r="K77" s="46"/>
    </row>
    <row r="78" spans="1:11" x14ac:dyDescent="0.4">
      <c r="A78" s="42" t="str">
        <f t="shared" si="0"/>
        <v/>
      </c>
      <c r="B78" s="43"/>
      <c r="C78" s="43"/>
      <c r="D78" s="70"/>
      <c r="E78" s="117"/>
      <c r="F78" s="46"/>
      <c r="G78" s="71"/>
      <c r="H78" s="69"/>
      <c r="I78" s="80"/>
      <c r="J78" s="70"/>
      <c r="K78" s="46"/>
    </row>
    <row r="79" spans="1:11" x14ac:dyDescent="0.4">
      <c r="A79" s="42" t="str">
        <f t="shared" si="0"/>
        <v/>
      </c>
      <c r="B79" s="43"/>
      <c r="C79" s="43"/>
      <c r="D79" s="70"/>
      <c r="E79" s="117"/>
      <c r="F79" s="46"/>
      <c r="G79" s="71"/>
      <c r="H79" s="69"/>
      <c r="I79" s="80"/>
      <c r="J79" s="70"/>
      <c r="K79" s="46"/>
    </row>
    <row r="80" spans="1:11" x14ac:dyDescent="0.4">
      <c r="A80" s="42" t="str">
        <f t="shared" si="0"/>
        <v/>
      </c>
      <c r="B80" s="43"/>
      <c r="C80" s="43"/>
      <c r="D80" s="70"/>
      <c r="E80" s="117"/>
      <c r="F80" s="46"/>
      <c r="G80" s="71"/>
      <c r="H80" s="69"/>
      <c r="I80" s="80"/>
      <c r="J80" s="70"/>
      <c r="K80" s="46"/>
    </row>
    <row r="81" spans="1:11" x14ac:dyDescent="0.4">
      <c r="A81" s="42" t="str">
        <f t="shared" si="0"/>
        <v/>
      </c>
      <c r="B81" s="43"/>
      <c r="C81" s="43"/>
      <c r="D81" s="70"/>
      <c r="E81" s="117"/>
      <c r="F81" s="46"/>
      <c r="G81" s="71"/>
      <c r="H81" s="69"/>
      <c r="I81" s="80"/>
      <c r="J81" s="70"/>
      <c r="K81" s="46"/>
    </row>
    <row r="82" spans="1:11" x14ac:dyDescent="0.4">
      <c r="A82" s="42" t="str">
        <f t="shared" si="0"/>
        <v/>
      </c>
      <c r="B82" s="43"/>
      <c r="C82" s="43"/>
      <c r="D82" s="70"/>
      <c r="E82" s="117"/>
      <c r="F82" s="46"/>
      <c r="G82" s="71"/>
      <c r="H82" s="69"/>
      <c r="I82" s="80"/>
      <c r="J82" s="70"/>
      <c r="K82" s="46"/>
    </row>
    <row r="83" spans="1:11" x14ac:dyDescent="0.4">
      <c r="A83" s="42" t="str">
        <f t="shared" si="0"/>
        <v/>
      </c>
      <c r="B83" s="43"/>
      <c r="C83" s="43"/>
      <c r="D83" s="70"/>
      <c r="E83" s="117"/>
      <c r="F83" s="46"/>
      <c r="G83" s="71"/>
      <c r="H83" s="69"/>
      <c r="I83" s="80"/>
      <c r="J83" s="70"/>
      <c r="K83" s="46"/>
    </row>
    <row r="84" spans="1:11" x14ac:dyDescent="0.4">
      <c r="A84" s="42" t="str">
        <f t="shared" ref="A84:A118" si="1">IF(COUNTIF(D84:D183,D84)=1,ROW(),"")</f>
        <v/>
      </c>
      <c r="B84" s="43"/>
      <c r="C84" s="43"/>
      <c r="D84" s="70"/>
      <c r="E84" s="117"/>
      <c r="F84" s="46"/>
      <c r="G84" s="71"/>
      <c r="H84" s="69"/>
      <c r="I84" s="80"/>
      <c r="J84" s="70"/>
      <c r="K84" s="46"/>
    </row>
    <row r="85" spans="1:11" x14ac:dyDescent="0.4">
      <c r="A85" s="42" t="str">
        <f t="shared" si="1"/>
        <v/>
      </c>
      <c r="B85" s="43"/>
      <c r="C85" s="43"/>
      <c r="D85" s="70"/>
      <c r="E85" s="117"/>
      <c r="F85" s="46"/>
      <c r="G85" s="71"/>
      <c r="H85" s="69"/>
      <c r="I85" s="80"/>
      <c r="J85" s="70"/>
      <c r="K85" s="46"/>
    </row>
    <row r="86" spans="1:11" x14ac:dyDescent="0.4">
      <c r="A86" s="42" t="str">
        <f t="shared" si="1"/>
        <v/>
      </c>
      <c r="B86" s="43"/>
      <c r="C86" s="43"/>
      <c r="D86" s="70"/>
      <c r="E86" s="117"/>
      <c r="F86" s="46"/>
      <c r="G86" s="71"/>
      <c r="H86" s="69"/>
      <c r="I86" s="80"/>
      <c r="J86" s="70"/>
      <c r="K86" s="46"/>
    </row>
    <row r="87" spans="1:11" x14ac:dyDescent="0.4">
      <c r="A87" s="42" t="str">
        <f t="shared" si="1"/>
        <v/>
      </c>
      <c r="B87" s="43"/>
      <c r="C87" s="43"/>
      <c r="D87" s="70"/>
      <c r="E87" s="117"/>
      <c r="F87" s="46"/>
      <c r="G87" s="71"/>
      <c r="H87" s="69"/>
      <c r="I87" s="80"/>
      <c r="J87" s="70"/>
      <c r="K87" s="46"/>
    </row>
    <row r="88" spans="1:11" x14ac:dyDescent="0.4">
      <c r="A88" s="42" t="str">
        <f t="shared" si="1"/>
        <v/>
      </c>
      <c r="B88" s="43"/>
      <c r="C88" s="43"/>
      <c r="D88" s="70"/>
      <c r="E88" s="117"/>
      <c r="F88" s="46"/>
      <c r="G88" s="71"/>
      <c r="H88" s="69"/>
      <c r="I88" s="80"/>
      <c r="J88" s="70"/>
      <c r="K88" s="46"/>
    </row>
    <row r="89" spans="1:11" x14ac:dyDescent="0.4">
      <c r="A89" s="42" t="str">
        <f t="shared" si="1"/>
        <v/>
      </c>
      <c r="B89" s="43"/>
      <c r="C89" s="43"/>
      <c r="D89" s="70"/>
      <c r="E89" s="117"/>
      <c r="F89" s="46"/>
      <c r="G89" s="71"/>
      <c r="H89" s="69"/>
      <c r="I89" s="80"/>
      <c r="J89" s="70"/>
      <c r="K89" s="46"/>
    </row>
    <row r="90" spans="1:11" x14ac:dyDescent="0.4">
      <c r="A90" s="42" t="str">
        <f t="shared" si="1"/>
        <v/>
      </c>
      <c r="B90" s="43"/>
      <c r="C90" s="43"/>
      <c r="D90" s="70"/>
      <c r="E90" s="117"/>
      <c r="F90" s="46"/>
      <c r="G90" s="71"/>
      <c r="H90" s="69"/>
      <c r="I90" s="80"/>
      <c r="J90" s="70"/>
      <c r="K90" s="46"/>
    </row>
    <row r="91" spans="1:11" x14ac:dyDescent="0.4">
      <c r="A91" s="42" t="str">
        <f t="shared" si="1"/>
        <v/>
      </c>
      <c r="B91" s="43"/>
      <c r="C91" s="43"/>
      <c r="D91" s="70"/>
      <c r="E91" s="117"/>
      <c r="F91" s="46"/>
      <c r="G91" s="71"/>
      <c r="H91" s="69"/>
      <c r="I91" s="80"/>
      <c r="J91" s="70"/>
      <c r="K91" s="46"/>
    </row>
    <row r="92" spans="1:11" x14ac:dyDescent="0.4">
      <c r="A92" s="42" t="str">
        <f t="shared" si="1"/>
        <v/>
      </c>
      <c r="B92" s="43"/>
      <c r="C92" s="43"/>
      <c r="D92" s="70"/>
      <c r="E92" s="117"/>
      <c r="F92" s="46"/>
      <c r="G92" s="71"/>
      <c r="H92" s="69"/>
      <c r="I92" s="80"/>
      <c r="J92" s="70"/>
      <c r="K92" s="46"/>
    </row>
    <row r="93" spans="1:11" x14ac:dyDescent="0.4">
      <c r="A93" s="42" t="str">
        <f t="shared" si="1"/>
        <v/>
      </c>
      <c r="B93" s="43"/>
      <c r="C93" s="43"/>
      <c r="D93" s="70"/>
      <c r="E93" s="117"/>
      <c r="F93" s="46"/>
      <c r="G93" s="71"/>
      <c r="H93" s="69"/>
      <c r="I93" s="80"/>
      <c r="J93" s="70"/>
      <c r="K93" s="46"/>
    </row>
    <row r="94" spans="1:11" x14ac:dyDescent="0.4">
      <c r="A94" s="42" t="str">
        <f t="shared" si="1"/>
        <v/>
      </c>
      <c r="B94" s="43"/>
      <c r="C94" s="43"/>
      <c r="D94" s="70"/>
      <c r="E94" s="117"/>
      <c r="F94" s="46"/>
      <c r="G94" s="71"/>
      <c r="H94" s="69"/>
      <c r="I94" s="80"/>
      <c r="J94" s="70"/>
      <c r="K94" s="46"/>
    </row>
    <row r="95" spans="1:11" x14ac:dyDescent="0.4">
      <c r="A95" s="42" t="str">
        <f t="shared" si="1"/>
        <v/>
      </c>
      <c r="B95" s="43"/>
      <c r="C95" s="43"/>
      <c r="D95" s="70"/>
      <c r="E95" s="117"/>
      <c r="F95" s="46"/>
      <c r="G95" s="71"/>
      <c r="H95" s="69"/>
      <c r="I95" s="80"/>
      <c r="J95" s="70"/>
      <c r="K95" s="46"/>
    </row>
    <row r="96" spans="1:11" x14ac:dyDescent="0.4">
      <c r="A96" s="42" t="str">
        <f t="shared" si="1"/>
        <v/>
      </c>
      <c r="B96" s="43"/>
      <c r="C96" s="43"/>
      <c r="D96" s="70"/>
      <c r="E96" s="117"/>
      <c r="F96" s="46"/>
      <c r="G96" s="71"/>
      <c r="H96" s="69"/>
      <c r="I96" s="80"/>
      <c r="J96" s="70"/>
      <c r="K96" s="46"/>
    </row>
    <row r="97" spans="1:11" x14ac:dyDescent="0.4">
      <c r="A97" s="42" t="str">
        <f t="shared" si="1"/>
        <v/>
      </c>
      <c r="B97" s="43"/>
      <c r="C97" s="43"/>
      <c r="D97" s="70"/>
      <c r="E97" s="117"/>
      <c r="F97" s="46"/>
      <c r="G97" s="71"/>
      <c r="H97" s="69"/>
      <c r="I97" s="80"/>
      <c r="J97" s="70"/>
      <c r="K97" s="46"/>
    </row>
    <row r="98" spans="1:11" x14ac:dyDescent="0.4">
      <c r="A98" s="42" t="str">
        <f t="shared" si="1"/>
        <v/>
      </c>
      <c r="B98" s="43"/>
      <c r="C98" s="43"/>
      <c r="D98" s="70"/>
      <c r="E98" s="117"/>
      <c r="F98" s="46"/>
      <c r="G98" s="71"/>
      <c r="H98" s="69"/>
      <c r="I98" s="80"/>
      <c r="J98" s="70"/>
      <c r="K98" s="46"/>
    </row>
    <row r="99" spans="1:11" x14ac:dyDescent="0.4">
      <c r="A99" s="42" t="str">
        <f t="shared" si="1"/>
        <v/>
      </c>
      <c r="B99" s="43"/>
      <c r="C99" s="43"/>
      <c r="D99" s="70"/>
      <c r="E99" s="117"/>
      <c r="F99" s="46"/>
      <c r="G99" s="71"/>
      <c r="H99" s="69"/>
      <c r="I99" s="80"/>
      <c r="J99" s="70"/>
      <c r="K99" s="46"/>
    </row>
    <row r="100" spans="1:11" x14ac:dyDescent="0.4">
      <c r="A100" s="42" t="str">
        <f t="shared" si="1"/>
        <v/>
      </c>
      <c r="B100" s="43"/>
      <c r="C100" s="43"/>
      <c r="D100" s="70"/>
      <c r="E100" s="117"/>
      <c r="F100" s="46"/>
      <c r="G100" s="71"/>
      <c r="H100" s="69"/>
      <c r="I100" s="80"/>
      <c r="J100" s="70"/>
      <c r="K100" s="46"/>
    </row>
    <row r="101" spans="1:11" x14ac:dyDescent="0.4">
      <c r="A101" s="42" t="str">
        <f t="shared" si="1"/>
        <v/>
      </c>
      <c r="B101" s="43"/>
      <c r="C101" s="43"/>
      <c r="D101" s="70"/>
      <c r="E101" s="117"/>
      <c r="F101" s="46"/>
      <c r="G101" s="71"/>
      <c r="H101" s="69"/>
      <c r="I101" s="80"/>
      <c r="J101" s="70"/>
      <c r="K101" s="46"/>
    </row>
    <row r="102" spans="1:11" x14ac:dyDescent="0.4">
      <c r="A102" s="42" t="str">
        <f t="shared" si="1"/>
        <v/>
      </c>
      <c r="B102" s="43"/>
      <c r="C102" s="43"/>
      <c r="D102" s="70"/>
      <c r="E102" s="117"/>
      <c r="F102" s="46"/>
      <c r="G102" s="71"/>
      <c r="H102" s="69"/>
      <c r="I102" s="80"/>
      <c r="J102" s="70"/>
      <c r="K102" s="46"/>
    </row>
    <row r="103" spans="1:11" x14ac:dyDescent="0.4">
      <c r="A103" s="42" t="str">
        <f t="shared" si="1"/>
        <v/>
      </c>
      <c r="B103" s="43"/>
      <c r="C103" s="43"/>
      <c r="D103" s="70"/>
      <c r="E103" s="117"/>
      <c r="F103" s="46"/>
      <c r="G103" s="71"/>
      <c r="H103" s="69"/>
      <c r="I103" s="80"/>
      <c r="J103" s="70"/>
      <c r="K103" s="46"/>
    </row>
    <row r="104" spans="1:11" x14ac:dyDescent="0.4">
      <c r="A104" s="42" t="str">
        <f t="shared" si="1"/>
        <v/>
      </c>
      <c r="B104" s="43"/>
      <c r="C104" s="43"/>
      <c r="D104" s="70"/>
      <c r="E104" s="117"/>
      <c r="F104" s="46"/>
      <c r="G104" s="71"/>
      <c r="H104" s="69"/>
      <c r="I104" s="80"/>
      <c r="J104" s="70"/>
      <c r="K104" s="46"/>
    </row>
    <row r="105" spans="1:11" x14ac:dyDescent="0.4">
      <c r="A105" s="42" t="str">
        <f t="shared" si="1"/>
        <v/>
      </c>
      <c r="B105" s="43"/>
      <c r="C105" s="43"/>
      <c r="D105" s="70"/>
      <c r="E105" s="117"/>
      <c r="F105" s="46"/>
      <c r="G105" s="71"/>
      <c r="H105" s="69"/>
      <c r="I105" s="80"/>
      <c r="J105" s="70"/>
      <c r="K105" s="46"/>
    </row>
    <row r="106" spans="1:11" x14ac:dyDescent="0.4">
      <c r="A106" s="42" t="str">
        <f t="shared" si="1"/>
        <v/>
      </c>
      <c r="B106" s="43"/>
      <c r="C106" s="43"/>
      <c r="D106" s="70"/>
      <c r="E106" s="117"/>
      <c r="F106" s="46"/>
      <c r="G106" s="71"/>
      <c r="H106" s="69"/>
      <c r="I106" s="80"/>
      <c r="J106" s="70"/>
      <c r="K106" s="46"/>
    </row>
    <row r="107" spans="1:11" x14ac:dyDescent="0.4">
      <c r="A107" s="42" t="str">
        <f t="shared" si="1"/>
        <v/>
      </c>
      <c r="B107" s="43"/>
      <c r="C107" s="43"/>
      <c r="D107" s="70"/>
      <c r="E107" s="117"/>
      <c r="F107" s="46"/>
      <c r="G107" s="71"/>
      <c r="H107" s="69"/>
      <c r="I107" s="80"/>
      <c r="J107" s="70"/>
      <c r="K107" s="46"/>
    </row>
    <row r="108" spans="1:11" x14ac:dyDescent="0.4">
      <c r="A108" s="42" t="str">
        <f t="shared" si="1"/>
        <v/>
      </c>
      <c r="B108" s="43"/>
      <c r="C108" s="43"/>
      <c r="D108" s="70"/>
      <c r="E108" s="117"/>
      <c r="F108" s="46"/>
      <c r="G108" s="71"/>
      <c r="H108" s="69"/>
      <c r="I108" s="80"/>
      <c r="J108" s="70"/>
      <c r="K108" s="46"/>
    </row>
    <row r="109" spans="1:11" x14ac:dyDescent="0.4">
      <c r="A109" s="42" t="str">
        <f t="shared" si="1"/>
        <v/>
      </c>
      <c r="B109" s="43"/>
      <c r="C109" s="43"/>
      <c r="D109" s="70"/>
      <c r="E109" s="117"/>
      <c r="F109" s="46"/>
      <c r="G109" s="71"/>
      <c r="H109" s="69"/>
      <c r="I109" s="80"/>
      <c r="J109" s="70"/>
      <c r="K109" s="46"/>
    </row>
    <row r="110" spans="1:11" x14ac:dyDescent="0.4">
      <c r="A110" s="42" t="str">
        <f t="shared" si="1"/>
        <v/>
      </c>
      <c r="B110" s="43"/>
      <c r="C110" s="43"/>
      <c r="D110" s="70"/>
      <c r="E110" s="117"/>
      <c r="F110" s="46"/>
      <c r="G110" s="71"/>
      <c r="H110" s="69"/>
      <c r="I110" s="80"/>
      <c r="J110" s="70"/>
      <c r="K110" s="46"/>
    </row>
    <row r="111" spans="1:11" x14ac:dyDescent="0.4">
      <c r="A111" s="42" t="str">
        <f t="shared" si="1"/>
        <v/>
      </c>
      <c r="B111" s="43"/>
      <c r="C111" s="43"/>
      <c r="D111" s="70"/>
      <c r="E111" s="117"/>
      <c r="F111" s="46"/>
      <c r="G111" s="71"/>
      <c r="H111" s="69"/>
      <c r="I111" s="80"/>
      <c r="J111" s="70"/>
      <c r="K111" s="46"/>
    </row>
    <row r="112" spans="1:11" x14ac:dyDescent="0.4">
      <c r="A112" s="42" t="str">
        <f t="shared" si="1"/>
        <v/>
      </c>
      <c r="B112" s="43"/>
      <c r="C112" s="43"/>
      <c r="D112" s="70"/>
      <c r="E112" s="117"/>
      <c r="F112" s="46"/>
      <c r="G112" s="71"/>
      <c r="H112" s="69"/>
      <c r="I112" s="80"/>
      <c r="J112" s="70"/>
      <c r="K112" s="46"/>
    </row>
    <row r="113" spans="1:11" x14ac:dyDescent="0.4">
      <c r="A113" s="42" t="str">
        <f t="shared" si="1"/>
        <v/>
      </c>
      <c r="B113" s="43"/>
      <c r="C113" s="43"/>
      <c r="D113" s="70"/>
      <c r="E113" s="117"/>
      <c r="F113" s="46"/>
      <c r="G113" s="71"/>
      <c r="H113" s="69"/>
      <c r="I113" s="80"/>
      <c r="J113" s="70"/>
      <c r="K113" s="46"/>
    </row>
    <row r="114" spans="1:11" x14ac:dyDescent="0.4">
      <c r="A114" s="42" t="str">
        <f t="shared" si="1"/>
        <v/>
      </c>
      <c r="B114" s="43"/>
      <c r="C114" s="43"/>
      <c r="D114" s="70"/>
      <c r="E114" s="117"/>
      <c r="F114" s="46"/>
      <c r="G114" s="71"/>
      <c r="H114" s="69"/>
      <c r="I114" s="80"/>
      <c r="J114" s="70"/>
      <c r="K114" s="46"/>
    </row>
    <row r="115" spans="1:11" x14ac:dyDescent="0.4">
      <c r="A115" s="42" t="str">
        <f t="shared" si="1"/>
        <v/>
      </c>
      <c r="B115" s="43"/>
      <c r="C115" s="43"/>
      <c r="D115" s="70"/>
      <c r="E115" s="117"/>
      <c r="F115" s="46"/>
      <c r="G115" s="71"/>
      <c r="H115" s="69"/>
      <c r="I115" s="80"/>
      <c r="J115" s="70"/>
      <c r="K115" s="46"/>
    </row>
    <row r="116" spans="1:11" x14ac:dyDescent="0.4">
      <c r="A116" s="42" t="str">
        <f t="shared" si="1"/>
        <v/>
      </c>
      <c r="B116" s="43"/>
      <c r="C116" s="43"/>
      <c r="D116" s="70"/>
      <c r="E116" s="117"/>
      <c r="F116" s="46"/>
      <c r="G116" s="71"/>
      <c r="H116" s="69"/>
      <c r="I116" s="80"/>
      <c r="J116" s="70"/>
      <c r="K116" s="46"/>
    </row>
    <row r="117" spans="1:11" x14ac:dyDescent="0.4">
      <c r="A117" s="42" t="str">
        <f t="shared" si="1"/>
        <v/>
      </c>
      <c r="B117" s="43"/>
      <c r="C117" s="43"/>
      <c r="D117" s="70"/>
      <c r="E117" s="117"/>
      <c r="F117" s="46"/>
      <c r="G117" s="71"/>
      <c r="H117" s="69"/>
      <c r="I117" s="80"/>
      <c r="J117" s="70"/>
      <c r="K117" s="46"/>
    </row>
    <row r="118" spans="1:11" x14ac:dyDescent="0.4">
      <c r="A118" s="42" t="str">
        <f t="shared" si="1"/>
        <v/>
      </c>
      <c r="B118" s="43"/>
      <c r="C118" s="43"/>
      <c r="D118" s="70"/>
      <c r="E118" s="117"/>
      <c r="F118" s="46"/>
      <c r="G118" s="71"/>
      <c r="H118" s="69"/>
      <c r="I118" s="80"/>
      <c r="J118" s="70"/>
      <c r="K118" s="46"/>
    </row>
  </sheetData>
  <sheetProtection password="D2DD" sheet="1" objects="1" scenarios="1" selectLockedCells="1" selectUnlockedCells="1"/>
  <mergeCells count="14">
    <mergeCell ref="B2:J2"/>
    <mergeCell ref="B3:C3"/>
    <mergeCell ref="D3:E3"/>
    <mergeCell ref="B4:C4"/>
    <mergeCell ref="D4:E4"/>
    <mergeCell ref="B6:C6"/>
    <mergeCell ref="B7:C7"/>
    <mergeCell ref="B11:B12"/>
    <mergeCell ref="B13:B14"/>
    <mergeCell ref="B10:E10"/>
    <mergeCell ref="C11:E11"/>
    <mergeCell ref="C13:E13"/>
    <mergeCell ref="C14:D14"/>
    <mergeCell ref="E6:F7"/>
  </mergeCells>
  <phoneticPr fontId="3"/>
  <conditionalFormatting sqref="G20:H20 J20:K48 F21:H48 A19:K19 C20:C48 E20:E48 I20:I118 D20:D118 A20:B118">
    <cfRule type="expression" priority="2" stopIfTrue="1">
      <formula>$B19=""</formula>
    </cfRule>
  </conditionalFormatting>
  <conditionalFormatting sqref="E6">
    <cfRule type="expression" dxfId="7" priority="1">
      <formula>OR(AND($D$6="",$D$7=""),$D$6="",$D$7="")</formula>
    </cfRule>
  </conditionalFormatting>
  <dataValidations count="2">
    <dataValidation type="date" operator="greaterThanOrEqual" allowBlank="1" showInputMessage="1" showErrorMessage="1" errorTitle="入力エラー" error="感染対応期間外の購入品のため、計上できません。" sqref="B19:B118">
      <formula1>$D$6</formula1>
    </dataValidation>
    <dataValidation type="date" errorStyle="warning" allowBlank="1" showInputMessage="1" showErrorMessage="1" errorTitle="発注日の記載をお願いいたします" error="感染対応期間外に発注された恐れのある物品です。_x000a_注文日を必ず記入してください。_x000a_記入がない場合対象外となります。" sqref="C49:C118">
      <formula1>#REF!+1</formula1>
      <formula2>$E$7</formula2>
    </dataValidation>
  </dataValidations>
  <pageMargins left="0.7" right="0.7" top="0.75" bottom="0.75" header="0.3" footer="0.3"/>
  <pageSetup paperSize="9"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219075</xdr:colOff>
                    <xdr:row>10</xdr:row>
                    <xdr:rowOff>0</xdr:rowOff>
                  </from>
                  <to>
                    <xdr:col>1</xdr:col>
                    <xdr:colOff>438150</xdr:colOff>
                    <xdr:row>11</xdr:row>
                    <xdr:rowOff>9525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219075</xdr:colOff>
                    <xdr:row>12</xdr:row>
                    <xdr:rowOff>9525</xdr:rowOff>
                  </from>
                  <to>
                    <xdr:col>1</xdr:col>
                    <xdr:colOff>438150</xdr:colOff>
                    <xdr:row>13</xdr:row>
                    <xdr:rowOff>19050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xdr:col>
                    <xdr:colOff>219075</xdr:colOff>
                    <xdr:row>10</xdr:row>
                    <xdr:rowOff>0</xdr:rowOff>
                  </from>
                  <to>
                    <xdr:col>1</xdr:col>
                    <xdr:colOff>438150</xdr:colOff>
                    <xdr:row>11</xdr:row>
                    <xdr:rowOff>9525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1</xdr:col>
                    <xdr:colOff>219075</xdr:colOff>
                    <xdr:row>12</xdr:row>
                    <xdr:rowOff>9525</xdr:rowOff>
                  </from>
                  <to>
                    <xdr:col>1</xdr:col>
                    <xdr:colOff>438150</xdr:colOff>
                    <xdr:row>13</xdr:row>
                    <xdr:rowOff>19050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1</xdr:col>
                    <xdr:colOff>219075</xdr:colOff>
                    <xdr:row>10</xdr:row>
                    <xdr:rowOff>0</xdr:rowOff>
                  </from>
                  <to>
                    <xdr:col>1</xdr:col>
                    <xdr:colOff>438150</xdr:colOff>
                    <xdr:row>11</xdr:row>
                    <xdr:rowOff>9525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1</xdr:col>
                    <xdr:colOff>219075</xdr:colOff>
                    <xdr:row>12</xdr:row>
                    <xdr:rowOff>9525</xdr:rowOff>
                  </from>
                  <to>
                    <xdr:col>1</xdr:col>
                    <xdr:colOff>438150</xdr:colOff>
                    <xdr:row>13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費目!$K$1:$K$3</xm:f>
          </x14:formula1>
          <xm:sqref>C14</xm:sqref>
        </x14:dataValidation>
        <x14:dataValidation type="list" allowBlank="1" showInputMessage="1" showErrorMessage="1">
          <x14:formula1>
            <xm:f>費目!$G$1:$G$2</xm:f>
          </x14:formula1>
          <xm:sqref>J3</xm:sqref>
        </x14:dataValidation>
        <x14:dataValidation type="list" allowBlank="1" showInputMessage="1" showErrorMessage="1">
          <x14:formula1>
            <xm:f>費目!$C$1:$C$35</xm:f>
          </x14:formula1>
          <xm:sqref>F4 D4</xm:sqref>
        </x14:dataValidation>
        <x14:dataValidation type="list" allowBlank="1" showInputMessage="1" showErrorMessage="1">
          <x14:formula1>
            <xm:f>費目!$L$2:$L$17</xm:f>
          </x14:formula1>
          <xm:sqref>D19:D118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view="pageBreakPreview" topLeftCell="B1" zoomScaleNormal="90" zoomScaleSheetLayoutView="100" workbookViewId="0">
      <selection activeCell="B1" sqref="B1"/>
    </sheetView>
  </sheetViews>
  <sheetFormatPr defaultRowHeight="18.75" x14ac:dyDescent="0.4"/>
  <cols>
    <col min="1" max="1" width="8.25" style="24" hidden="1" customWidth="1"/>
    <col min="2" max="2" width="9" style="24" customWidth="1"/>
    <col min="3" max="3" width="9" style="24"/>
    <col min="4" max="4" width="12.5" style="24" customWidth="1"/>
    <col min="5" max="6" width="8" style="24" customWidth="1"/>
    <col min="7" max="7" width="13" style="132" customWidth="1"/>
    <col min="8" max="8" width="5.25" style="130" customWidth="1"/>
    <col min="9" max="10" width="8" style="24" customWidth="1"/>
    <col min="11" max="11" width="8.875" style="24" hidden="1" customWidth="1"/>
    <col min="12" max="12" width="3.375" style="24" hidden="1" customWidth="1"/>
    <col min="13" max="13" width="8.125" style="24" customWidth="1"/>
    <col min="14" max="14" width="6.75" style="24" customWidth="1"/>
    <col min="15" max="15" width="11.75" style="24" customWidth="1"/>
    <col min="16" max="16" width="5.25" style="24" customWidth="1"/>
    <col min="17" max="17" width="20" style="24" customWidth="1"/>
    <col min="18" max="18" width="9" style="109"/>
  </cols>
  <sheetData>
    <row r="1" spans="1:20" ht="24" x14ac:dyDescent="0.4">
      <c r="A1" s="19" t="s">
        <v>91</v>
      </c>
      <c r="B1" s="24" t="s">
        <v>94</v>
      </c>
      <c r="Q1" s="166" t="s">
        <v>102</v>
      </c>
    </row>
    <row r="2" spans="1:20" ht="30" customHeight="1" thickBot="1" x14ac:dyDescent="0.45">
      <c r="A2" s="15"/>
      <c r="B2" s="233" t="s">
        <v>139</v>
      </c>
      <c r="C2" s="233"/>
      <c r="D2" s="233"/>
      <c r="E2" s="233"/>
      <c r="F2" s="233"/>
      <c r="G2" s="233"/>
      <c r="H2" s="233"/>
      <c r="I2" s="233"/>
      <c r="J2" s="233"/>
      <c r="K2" s="233"/>
      <c r="L2" s="233"/>
      <c r="M2" s="233"/>
      <c r="N2" s="233"/>
      <c r="O2" s="233"/>
      <c r="Q2" s="173" t="s">
        <v>198</v>
      </c>
      <c r="R2" s="110"/>
      <c r="S2" s="14"/>
      <c r="T2" s="14"/>
    </row>
    <row r="3" spans="1:20" s="2" customFormat="1" x14ac:dyDescent="0.4">
      <c r="A3" s="237" t="s">
        <v>0</v>
      </c>
      <c r="B3" s="238"/>
      <c r="C3" s="238"/>
      <c r="D3" s="264" t="str">
        <f>IF(【消毒・清掃】一覧表!D3&gt;0,【消毒・清掃】一覧表!D3,"")</f>
        <v>特別養護老人ホーム　長寿</v>
      </c>
      <c r="E3" s="265"/>
      <c r="F3" s="266"/>
      <c r="G3" s="133"/>
      <c r="H3" s="131"/>
      <c r="J3" s="62"/>
      <c r="K3" s="62"/>
      <c r="L3" s="62"/>
      <c r="M3" s="62"/>
      <c r="N3" s="62"/>
      <c r="P3" s="161" t="str">
        <f>IF(【消毒・清掃】一覧表!J3&gt;0,【消毒・清掃】一覧表!J3,"")</f>
        <v>R5</v>
      </c>
      <c r="Q3" s="171" t="s">
        <v>24</v>
      </c>
      <c r="R3" s="111"/>
    </row>
    <row r="4" spans="1:20" s="2" customFormat="1" ht="19.5" thickBot="1" x14ac:dyDescent="0.45">
      <c r="A4" s="267" t="s">
        <v>2</v>
      </c>
      <c r="B4" s="268"/>
      <c r="C4" s="268"/>
      <c r="D4" s="269" t="str">
        <f>IF(【消毒・清掃】一覧表!D4&gt;0,【消毒・清掃】一覧表!D4,"")</f>
        <v>介護老人福祉施設</v>
      </c>
      <c r="E4" s="270"/>
      <c r="F4" s="271"/>
      <c r="G4" s="133"/>
      <c r="H4" s="131"/>
      <c r="J4" s="27"/>
      <c r="K4" s="27"/>
      <c r="L4" s="27"/>
      <c r="M4" s="27"/>
      <c r="N4" s="27"/>
      <c r="P4" s="165" t="s">
        <v>3</v>
      </c>
      <c r="Q4" s="172" t="s">
        <v>111</v>
      </c>
      <c r="R4" s="111"/>
    </row>
    <row r="5" spans="1:20" s="2" customFormat="1" ht="9" customHeight="1" x14ac:dyDescent="0.4">
      <c r="A5" s="27"/>
      <c r="B5" s="27"/>
      <c r="C5" s="27"/>
      <c r="D5" s="26"/>
      <c r="E5" s="26"/>
      <c r="F5" s="26"/>
      <c r="G5" s="53"/>
      <c r="H5" s="131"/>
      <c r="I5" s="26"/>
      <c r="J5" s="26"/>
      <c r="K5" s="26"/>
      <c r="L5" s="26"/>
      <c r="M5" s="26"/>
      <c r="N5" s="26"/>
      <c r="O5" s="26"/>
      <c r="P5" s="26"/>
      <c r="Q5" s="28"/>
      <c r="R5" s="111"/>
    </row>
    <row r="6" spans="1:20" ht="20.25" thickBot="1" x14ac:dyDescent="0.45">
      <c r="E6" s="20"/>
      <c r="S6" s="3"/>
      <c r="T6" s="3"/>
    </row>
    <row r="7" spans="1:20" s="89" customFormat="1" ht="30" customHeight="1" thickTop="1" thickBot="1" x14ac:dyDescent="0.45">
      <c r="A7" s="88"/>
      <c r="B7" s="293" t="s">
        <v>126</v>
      </c>
      <c r="C7" s="294"/>
      <c r="D7" s="294"/>
      <c r="E7" s="294"/>
      <c r="F7" s="294"/>
      <c r="G7" s="292" t="s">
        <v>195</v>
      </c>
      <c r="H7" s="292"/>
      <c r="I7" s="292"/>
      <c r="J7" s="330"/>
      <c r="K7" s="136"/>
      <c r="L7" s="137"/>
      <c r="M7" s="350">
        <f>SUM($O$11:$O$30)</f>
        <v>8932</v>
      </c>
      <c r="N7" s="350"/>
      <c r="O7" s="350"/>
      <c r="P7" s="108" t="str">
        <f>IF(M7&lt;&gt;"","円","")</f>
        <v>円</v>
      </c>
      <c r="Q7" s="90"/>
      <c r="R7" s="20"/>
    </row>
    <row r="8" spans="1:20" ht="21" customHeight="1" thickTop="1" x14ac:dyDescent="0.4">
      <c r="B8" s="305" t="s">
        <v>7</v>
      </c>
      <c r="C8" s="306"/>
      <c r="D8" s="307"/>
      <c r="E8" s="331" t="s">
        <v>97</v>
      </c>
      <c r="F8" s="314"/>
      <c r="G8" s="314"/>
      <c r="H8" s="314"/>
      <c r="I8" s="314"/>
      <c r="J8" s="314"/>
      <c r="K8" s="135"/>
      <c r="L8" s="135"/>
      <c r="M8" s="344" t="s">
        <v>149</v>
      </c>
      <c r="N8" s="345"/>
      <c r="O8" s="345"/>
      <c r="P8" s="346"/>
      <c r="Q8" s="327" t="s">
        <v>143</v>
      </c>
    </row>
    <row r="9" spans="1:20" ht="42" customHeight="1" x14ac:dyDescent="0.4">
      <c r="A9" s="138"/>
      <c r="B9" s="308"/>
      <c r="C9" s="309"/>
      <c r="D9" s="310"/>
      <c r="E9" s="334" t="s">
        <v>151</v>
      </c>
      <c r="F9" s="335"/>
      <c r="G9" s="335"/>
      <c r="H9" s="336"/>
      <c r="I9" s="334" t="s">
        <v>147</v>
      </c>
      <c r="J9" s="335"/>
      <c r="K9" s="342"/>
      <c r="L9" s="343"/>
      <c r="M9" s="347"/>
      <c r="N9" s="348"/>
      <c r="O9" s="348"/>
      <c r="P9" s="349"/>
      <c r="Q9" s="328"/>
    </row>
    <row r="10" spans="1:20" ht="19.5" thickBot="1" x14ac:dyDescent="0.45">
      <c r="A10" s="139"/>
      <c r="B10" s="311"/>
      <c r="C10" s="312"/>
      <c r="D10" s="313"/>
      <c r="E10" s="118" t="s">
        <v>10</v>
      </c>
      <c r="F10" s="119" t="s">
        <v>146</v>
      </c>
      <c r="G10" s="337" t="s">
        <v>11</v>
      </c>
      <c r="H10" s="338"/>
      <c r="I10" s="339" t="s">
        <v>10</v>
      </c>
      <c r="J10" s="340"/>
      <c r="K10" s="262" t="s">
        <v>18</v>
      </c>
      <c r="L10" s="263"/>
      <c r="M10" s="282" t="s">
        <v>150</v>
      </c>
      <c r="N10" s="341"/>
      <c r="O10" s="332" t="s">
        <v>95</v>
      </c>
      <c r="P10" s="333"/>
      <c r="Q10" s="329"/>
    </row>
    <row r="11" spans="1:20" x14ac:dyDescent="0.4">
      <c r="A11" s="47">
        <f>INDEX( 【消毒・清掃】一覧表!A:A, SMALL(【消毒・清掃】一覧表!$A$19:$A$118, ROW(【消毒・清掃】補助対象額整理表!A1) ) )</f>
        <v>20</v>
      </c>
      <c r="B11" s="353" t="str">
        <f>IFERROR(VLOOKUP(A11,【消毒・清掃】一覧表!$A$19:$J$118,4,FALSE),"")</f>
        <v>使い捨て清掃用具</v>
      </c>
      <c r="C11" s="354"/>
      <c r="D11" s="354"/>
      <c r="E11" s="144">
        <v>5</v>
      </c>
      <c r="F11" s="174" t="s">
        <v>163</v>
      </c>
      <c r="G11" s="30">
        <f>IFERROR(SUMIF(【消毒・清掃】一覧表!$D$19:$D$118,【消毒・清掃】補助対象額整理表!B11,【消毒・清掃】一覧表!$I$19:$I$118),"")</f>
        <v>2850</v>
      </c>
      <c r="H11" s="54" t="str">
        <f>IF(G11&lt;&gt;0,"円","")</f>
        <v>円</v>
      </c>
      <c r="I11" s="48">
        <v>5</v>
      </c>
      <c r="J11" s="54" t="str">
        <f>F11</f>
        <v>個</v>
      </c>
      <c r="K11" s="57">
        <f>IFERROR(G11/E11,"")</f>
        <v>570</v>
      </c>
      <c r="L11" s="149" t="str">
        <f t="shared" ref="L11:L30" si="0">IF(K11&lt;&gt;"","円","")</f>
        <v>円</v>
      </c>
      <c r="M11" s="186">
        <f>IF(I11="","",MIN(E11,I11))</f>
        <v>5</v>
      </c>
      <c r="N11" s="193" t="str">
        <f>IF(F11="","",F11)</f>
        <v>個</v>
      </c>
      <c r="O11" s="194">
        <f>IF(E11="","",ROUNDDOWN(MIN(E11,I11)*K11,0))</f>
        <v>2850</v>
      </c>
      <c r="P11" s="195" t="str">
        <f>IF(O11&lt;&gt;"","円","")</f>
        <v>円</v>
      </c>
      <c r="Q11" s="155"/>
      <c r="R11" s="109" t="str">
        <f t="shared" ref="R11:R30" si="1">IF(Q11="",IF(COUNTIF(B11,"その他*"),"⇐品目名を入力してください",""),"")</f>
        <v/>
      </c>
    </row>
    <row r="12" spans="1:20" x14ac:dyDescent="0.4">
      <c r="A12" s="47">
        <f>INDEX( 【消毒・清掃】一覧表!A:A, SMALL(【消毒・清掃】一覧表!$A$19:$A$118, ROW(【消毒・清掃】補助対象額整理表!A2) ) )</f>
        <v>22</v>
      </c>
      <c r="B12" s="352" t="str">
        <f>IFERROR(VLOOKUP(A12,【消毒・清掃】一覧表!$A$19:$J$118,4,FALSE),"")</f>
        <v>ゴミ袋</v>
      </c>
      <c r="C12" s="299"/>
      <c r="D12" s="299"/>
      <c r="E12" s="144">
        <v>5</v>
      </c>
      <c r="F12" s="175" t="s">
        <v>163</v>
      </c>
      <c r="G12" s="30">
        <f>IFERROR(SUMIF(【消毒・清掃】一覧表!$D$19:$D$118,【消毒・清掃】補助対象額整理表!B12,【消毒・清掃】一覧表!$I$19:$I$118),"")</f>
        <v>6000</v>
      </c>
      <c r="H12" s="54" t="str">
        <f t="shared" ref="H12:H30" si="2">IF(G12&lt;&gt;0,"円","")</f>
        <v>円</v>
      </c>
      <c r="I12" s="48">
        <v>4</v>
      </c>
      <c r="J12" s="54" t="str">
        <f t="shared" ref="J12:J30" si="3">F12</f>
        <v>個</v>
      </c>
      <c r="K12" s="57">
        <f>IFERROR(G12/E12,"")</f>
        <v>1200</v>
      </c>
      <c r="L12" s="151" t="str">
        <f t="shared" si="0"/>
        <v>円</v>
      </c>
      <c r="M12" s="187">
        <f>IF(I12="","",MIN(E12,I12))</f>
        <v>4</v>
      </c>
      <c r="N12" s="196" t="str">
        <f>IF(F12="","",F12)</f>
        <v>個</v>
      </c>
      <c r="O12" s="197">
        <f>IF(E12="","",ROUNDDOWN(MIN(E12,I12)*K12,0))</f>
        <v>4800</v>
      </c>
      <c r="P12" s="198" t="str">
        <f t="shared" ref="P12:P30" si="4">IF(O12&lt;&gt;"","円","")</f>
        <v>円</v>
      </c>
      <c r="Q12" s="156"/>
      <c r="R12" s="109" t="str">
        <f t="shared" si="1"/>
        <v/>
      </c>
    </row>
    <row r="13" spans="1:20" x14ac:dyDescent="0.4">
      <c r="A13" s="47">
        <f>INDEX( 【消毒・清掃】一覧表!A:A, SMALL(【消毒・清掃】一覧表!$A$19:$A$118, ROW(【消毒・清掃】補助対象額整理表!A3) ) )</f>
        <v>23</v>
      </c>
      <c r="B13" s="352" t="str">
        <f>IFERROR(VLOOKUP(A13,【消毒・清掃】一覧表!$A$19:$J$118,4,FALSE),"")</f>
        <v>消毒・除菌シート</v>
      </c>
      <c r="C13" s="299"/>
      <c r="D13" s="299"/>
      <c r="E13" s="144">
        <v>600</v>
      </c>
      <c r="F13" s="175" t="s">
        <v>188</v>
      </c>
      <c r="G13" s="30">
        <f>IFERROR(SUMIF(【消毒・清掃】一覧表!$D$19:$D$118,【消毒・清掃】補助対象額整理表!B13,【消毒・清掃】一覧表!$I$19:$I$118),"")</f>
        <v>875</v>
      </c>
      <c r="H13" s="54" t="str">
        <f t="shared" si="2"/>
        <v>円</v>
      </c>
      <c r="I13" s="48">
        <v>550</v>
      </c>
      <c r="J13" s="54" t="str">
        <f t="shared" si="3"/>
        <v>枚</v>
      </c>
      <c r="K13" s="57">
        <f t="shared" ref="K13:K30" si="5">IFERROR(G13/E13,"")</f>
        <v>1.4583333333333333</v>
      </c>
      <c r="L13" s="151" t="str">
        <f t="shared" si="0"/>
        <v>円</v>
      </c>
      <c r="M13" s="187">
        <f t="shared" ref="M13:M28" si="6">IF(I13="","",MIN(E13,I13))</f>
        <v>550</v>
      </c>
      <c r="N13" s="196" t="str">
        <f>IF(F13="","",F13)</f>
        <v>枚</v>
      </c>
      <c r="O13" s="197">
        <f t="shared" ref="O13:O30" si="7">IF(E13="","",ROUNDDOWN(MIN(E13,I13)*K13,0))</f>
        <v>802</v>
      </c>
      <c r="P13" s="198" t="str">
        <f t="shared" si="4"/>
        <v>円</v>
      </c>
      <c r="Q13" s="156"/>
      <c r="R13" s="109" t="str">
        <f t="shared" si="1"/>
        <v/>
      </c>
    </row>
    <row r="14" spans="1:20" x14ac:dyDescent="0.4">
      <c r="A14" s="47">
        <f>INDEX( 【消毒・清掃】一覧表!A:A, SMALL(【消毒・清掃】一覧表!$A$19:$A$118, ROW(【消毒・清掃】補助対象額整理表!A4) ) )</f>
        <v>24</v>
      </c>
      <c r="B14" s="352" t="str">
        <f>IFERROR(VLOOKUP(A14,【消毒・清掃】一覧表!$A$19:$J$118,4,FALSE),"")</f>
        <v>次亜塩素酸ナトリウム製剤</v>
      </c>
      <c r="C14" s="299"/>
      <c r="D14" s="299"/>
      <c r="E14" s="144">
        <v>3</v>
      </c>
      <c r="F14" s="175" t="s">
        <v>160</v>
      </c>
      <c r="G14" s="30">
        <f>IFERROR(SUMIF(【消毒・清掃】一覧表!$D$19:$D$118,【消毒・清掃】補助対象額整理表!B14,【消毒・清掃】一覧表!$I$19:$I$118),"")</f>
        <v>720</v>
      </c>
      <c r="H14" s="54" t="str">
        <f t="shared" si="2"/>
        <v>円</v>
      </c>
      <c r="I14" s="48">
        <v>2</v>
      </c>
      <c r="J14" s="54" t="str">
        <f t="shared" si="3"/>
        <v>本</v>
      </c>
      <c r="K14" s="57">
        <f t="shared" si="5"/>
        <v>240</v>
      </c>
      <c r="L14" s="151" t="str">
        <f t="shared" si="0"/>
        <v>円</v>
      </c>
      <c r="M14" s="187">
        <f t="shared" si="6"/>
        <v>2</v>
      </c>
      <c r="N14" s="196" t="str">
        <f t="shared" ref="N14:N29" si="8">IF(F14="","",F14)</f>
        <v>本</v>
      </c>
      <c r="O14" s="197">
        <f t="shared" si="7"/>
        <v>480</v>
      </c>
      <c r="P14" s="198" t="str">
        <f t="shared" si="4"/>
        <v>円</v>
      </c>
      <c r="Q14" s="156"/>
      <c r="R14" s="109" t="str">
        <f t="shared" si="1"/>
        <v/>
      </c>
    </row>
    <row r="15" spans="1:20" x14ac:dyDescent="0.4">
      <c r="A15" s="47" t="e">
        <f>INDEX( 【消毒・清掃】一覧表!A:A, SMALL(【消毒・清掃】一覧表!$A$19:$A$118, ROW(【消毒・清掃】補助対象額整理表!A5) ) )</f>
        <v>#NUM!</v>
      </c>
      <c r="B15" s="352" t="str">
        <f>IFERROR(VLOOKUP(A15,【消毒・清掃】一覧表!$A$19:$J$118,4,FALSE),"")</f>
        <v/>
      </c>
      <c r="C15" s="299"/>
      <c r="D15" s="299"/>
      <c r="E15" s="144"/>
      <c r="F15" s="175"/>
      <c r="G15" s="30">
        <f>IFERROR(SUMIF(【消毒・清掃】一覧表!$D$19:$D$118,【消毒・清掃】補助対象額整理表!B15,【消毒・清掃】一覧表!$I$19:$I$118),"")</f>
        <v>0</v>
      </c>
      <c r="H15" s="54" t="str">
        <f t="shared" si="2"/>
        <v/>
      </c>
      <c r="I15" s="48"/>
      <c r="J15" s="54">
        <f t="shared" si="3"/>
        <v>0</v>
      </c>
      <c r="K15" s="57" t="str">
        <f t="shared" si="5"/>
        <v/>
      </c>
      <c r="L15" s="151" t="str">
        <f t="shared" si="0"/>
        <v/>
      </c>
      <c r="M15" s="187" t="str">
        <f t="shared" si="6"/>
        <v/>
      </c>
      <c r="N15" s="196" t="str">
        <f t="shared" si="8"/>
        <v/>
      </c>
      <c r="O15" s="197" t="str">
        <f t="shared" si="7"/>
        <v/>
      </c>
      <c r="P15" s="198" t="str">
        <f t="shared" si="4"/>
        <v/>
      </c>
      <c r="Q15" s="156"/>
      <c r="R15" s="109" t="str">
        <f t="shared" si="1"/>
        <v/>
      </c>
    </row>
    <row r="16" spans="1:20" x14ac:dyDescent="0.4">
      <c r="A16" s="47" t="e">
        <f>INDEX( 【消毒・清掃】一覧表!A:A, SMALL(【消毒・清掃】一覧表!$A$19:$A$118, ROW(【消毒・清掃】補助対象額整理表!#REF!) ) )</f>
        <v>#REF!</v>
      </c>
      <c r="B16" s="352" t="str">
        <f>IFERROR(VLOOKUP(A16,【消毒・清掃】一覧表!$A$19:$J$118,4,FALSE),"")</f>
        <v/>
      </c>
      <c r="C16" s="299"/>
      <c r="D16" s="299"/>
      <c r="E16" s="144"/>
      <c r="F16" s="175"/>
      <c r="G16" s="30">
        <f>IFERROR(SUMIF(【消毒・清掃】一覧表!$D$19:$D$118,【消毒・清掃】補助対象額整理表!B16,【消毒・清掃】一覧表!$I$19:$I$118),"")</f>
        <v>0</v>
      </c>
      <c r="H16" s="54" t="str">
        <f t="shared" si="2"/>
        <v/>
      </c>
      <c r="I16" s="48"/>
      <c r="J16" s="54">
        <f t="shared" si="3"/>
        <v>0</v>
      </c>
      <c r="K16" s="57" t="str">
        <f t="shared" si="5"/>
        <v/>
      </c>
      <c r="L16" s="151" t="str">
        <f t="shared" si="0"/>
        <v/>
      </c>
      <c r="M16" s="187" t="str">
        <f t="shared" si="6"/>
        <v/>
      </c>
      <c r="N16" s="196" t="str">
        <f t="shared" si="8"/>
        <v/>
      </c>
      <c r="O16" s="197" t="str">
        <f t="shared" si="7"/>
        <v/>
      </c>
      <c r="P16" s="198" t="str">
        <f t="shared" si="4"/>
        <v/>
      </c>
      <c r="Q16" s="156"/>
      <c r="R16" s="109" t="str">
        <f t="shared" si="1"/>
        <v/>
      </c>
    </row>
    <row r="17" spans="1:18" x14ac:dyDescent="0.4">
      <c r="A17" s="47" t="e">
        <f>INDEX( 【消毒・清掃】一覧表!A:A, SMALL(【消毒・清掃】一覧表!$A$19:$A$118, ROW(【消毒・清掃】補助対象額整理表!B8) ) )</f>
        <v>#NUM!</v>
      </c>
      <c r="B17" s="352" t="str">
        <f>IFERROR(VLOOKUP(A17,【消毒・清掃】一覧表!$A$19:$J$118,4,FALSE),"")</f>
        <v/>
      </c>
      <c r="C17" s="299"/>
      <c r="D17" s="299"/>
      <c r="E17" s="144"/>
      <c r="F17" s="175"/>
      <c r="G17" s="30">
        <f>IFERROR(SUMIF(【消毒・清掃】一覧表!$D$19:$D$118,【消毒・清掃】補助対象額整理表!B17,【消毒・清掃】一覧表!$I$19:$I$118),"")</f>
        <v>0</v>
      </c>
      <c r="H17" s="54" t="str">
        <f t="shared" si="2"/>
        <v/>
      </c>
      <c r="I17" s="48"/>
      <c r="J17" s="54">
        <f t="shared" si="3"/>
        <v>0</v>
      </c>
      <c r="K17" s="57" t="str">
        <f t="shared" si="5"/>
        <v/>
      </c>
      <c r="L17" s="151" t="str">
        <f t="shared" si="0"/>
        <v/>
      </c>
      <c r="M17" s="187" t="str">
        <f t="shared" si="6"/>
        <v/>
      </c>
      <c r="N17" s="196" t="str">
        <f t="shared" si="8"/>
        <v/>
      </c>
      <c r="O17" s="197" t="str">
        <f t="shared" si="7"/>
        <v/>
      </c>
      <c r="P17" s="198" t="str">
        <f t="shared" si="4"/>
        <v/>
      </c>
      <c r="Q17" s="156"/>
      <c r="R17" s="109" t="str">
        <f t="shared" si="1"/>
        <v/>
      </c>
    </row>
    <row r="18" spans="1:18" x14ac:dyDescent="0.4">
      <c r="A18" s="47" t="e">
        <f>INDEX( 【消毒・清掃】一覧表!A:A, SMALL(【消毒・清掃】一覧表!$A$19:$A$118, ROW(【消毒・清掃】補助対象額整理表!A10) ) )</f>
        <v>#NUM!</v>
      </c>
      <c r="B18" s="352" t="str">
        <f>IFERROR(VLOOKUP(A18,【消毒・清掃】一覧表!$A$19:$J$118,4,FALSE),"")</f>
        <v/>
      </c>
      <c r="C18" s="299"/>
      <c r="D18" s="299"/>
      <c r="E18" s="144"/>
      <c r="F18" s="175"/>
      <c r="G18" s="30">
        <f>IFERROR(SUMIF(【消毒・清掃】一覧表!$D$19:$D$118,【消毒・清掃】補助対象額整理表!B18,【消毒・清掃】一覧表!$I$19:$I$118),"")</f>
        <v>0</v>
      </c>
      <c r="H18" s="54" t="str">
        <f t="shared" si="2"/>
        <v/>
      </c>
      <c r="I18" s="48"/>
      <c r="J18" s="54">
        <f t="shared" si="3"/>
        <v>0</v>
      </c>
      <c r="K18" s="57" t="str">
        <f t="shared" si="5"/>
        <v/>
      </c>
      <c r="L18" s="151" t="str">
        <f t="shared" si="0"/>
        <v/>
      </c>
      <c r="M18" s="187" t="str">
        <f t="shared" si="6"/>
        <v/>
      </c>
      <c r="N18" s="196" t="str">
        <f t="shared" si="8"/>
        <v/>
      </c>
      <c r="O18" s="197" t="str">
        <f t="shared" si="7"/>
        <v/>
      </c>
      <c r="P18" s="198" t="str">
        <f t="shared" si="4"/>
        <v/>
      </c>
      <c r="Q18" s="156"/>
      <c r="R18" s="109" t="str">
        <f t="shared" si="1"/>
        <v/>
      </c>
    </row>
    <row r="19" spans="1:18" x14ac:dyDescent="0.4">
      <c r="A19" s="47" t="e">
        <f>INDEX( 【消毒・清掃】一覧表!A:A, SMALL(【消毒・清掃】一覧表!$A$19:$A$118, ROW(【消毒・清掃】補助対象額整理表!A11) ) )</f>
        <v>#NUM!</v>
      </c>
      <c r="B19" s="352" t="str">
        <f>IFERROR(VLOOKUP(A19,【消毒・清掃】一覧表!$A$19:$J$118,4,FALSE),"")</f>
        <v/>
      </c>
      <c r="C19" s="299"/>
      <c r="D19" s="299"/>
      <c r="E19" s="144"/>
      <c r="F19" s="175"/>
      <c r="G19" s="30">
        <f>IFERROR(SUMIF(【消毒・清掃】一覧表!$D$19:$D$118,【消毒・清掃】補助対象額整理表!B19,【消毒・清掃】一覧表!$I$19:$I$118),"")</f>
        <v>0</v>
      </c>
      <c r="H19" s="54" t="str">
        <f t="shared" si="2"/>
        <v/>
      </c>
      <c r="I19" s="48"/>
      <c r="J19" s="54">
        <f t="shared" si="3"/>
        <v>0</v>
      </c>
      <c r="K19" s="57" t="str">
        <f t="shared" si="5"/>
        <v/>
      </c>
      <c r="L19" s="151" t="str">
        <f t="shared" si="0"/>
        <v/>
      </c>
      <c r="M19" s="187" t="str">
        <f t="shared" si="6"/>
        <v/>
      </c>
      <c r="N19" s="196" t="str">
        <f t="shared" si="8"/>
        <v/>
      </c>
      <c r="O19" s="197" t="str">
        <f t="shared" si="7"/>
        <v/>
      </c>
      <c r="P19" s="198" t="str">
        <f t="shared" si="4"/>
        <v/>
      </c>
      <c r="Q19" s="156"/>
      <c r="R19" s="109" t="str">
        <f t="shared" si="1"/>
        <v/>
      </c>
    </row>
    <row r="20" spans="1:18" x14ac:dyDescent="0.4">
      <c r="A20" s="47" t="e">
        <f>INDEX( 【消毒・清掃】一覧表!A:A, SMALL(【消毒・清掃】一覧表!$A$19:$A$118, ROW(【消毒・清掃】補助対象額整理表!A12) ) )</f>
        <v>#NUM!</v>
      </c>
      <c r="B20" s="352" t="str">
        <f>IFERROR(VLOOKUP(A20,【消毒・清掃】一覧表!$A$19:$J$118,4,FALSE),"")</f>
        <v/>
      </c>
      <c r="C20" s="299"/>
      <c r="D20" s="299"/>
      <c r="E20" s="144"/>
      <c r="F20" s="175"/>
      <c r="G20" s="30">
        <f>IFERROR(SUMIF(【消毒・清掃】一覧表!$D$19:$D$118,【消毒・清掃】補助対象額整理表!B20,【消毒・清掃】一覧表!$I$19:$I$118),"")</f>
        <v>0</v>
      </c>
      <c r="H20" s="54" t="str">
        <f t="shared" si="2"/>
        <v/>
      </c>
      <c r="I20" s="48"/>
      <c r="J20" s="54">
        <f t="shared" si="3"/>
        <v>0</v>
      </c>
      <c r="K20" s="57" t="str">
        <f t="shared" si="5"/>
        <v/>
      </c>
      <c r="L20" s="151" t="str">
        <f t="shared" si="0"/>
        <v/>
      </c>
      <c r="M20" s="187" t="str">
        <f t="shared" si="6"/>
        <v/>
      </c>
      <c r="N20" s="196" t="str">
        <f t="shared" si="8"/>
        <v/>
      </c>
      <c r="O20" s="197" t="str">
        <f t="shared" si="7"/>
        <v/>
      </c>
      <c r="P20" s="198" t="str">
        <f t="shared" si="4"/>
        <v/>
      </c>
      <c r="Q20" s="156"/>
      <c r="R20" s="109" t="str">
        <f t="shared" si="1"/>
        <v/>
      </c>
    </row>
    <row r="21" spans="1:18" x14ac:dyDescent="0.4">
      <c r="A21" s="47" t="e">
        <f>INDEX( 【消毒・清掃】一覧表!A:A, SMALL(【消毒・清掃】一覧表!$A$19:$A$118, ROW(【消毒・清掃】補助対象額整理表!A13) ) )</f>
        <v>#NUM!</v>
      </c>
      <c r="B21" s="352" t="str">
        <f>IFERROR(VLOOKUP(A21,【消毒・清掃】一覧表!$A$19:$J$118,4,FALSE),"")</f>
        <v/>
      </c>
      <c r="C21" s="299"/>
      <c r="D21" s="299"/>
      <c r="E21" s="144"/>
      <c r="F21" s="175"/>
      <c r="G21" s="30">
        <f>IFERROR(SUMIF(【消毒・清掃】一覧表!$D$19:$D$118,【消毒・清掃】補助対象額整理表!B21,【消毒・清掃】一覧表!$I$19:$I$118),"")</f>
        <v>0</v>
      </c>
      <c r="H21" s="54" t="str">
        <f t="shared" si="2"/>
        <v/>
      </c>
      <c r="I21" s="49"/>
      <c r="J21" s="54">
        <f t="shared" si="3"/>
        <v>0</v>
      </c>
      <c r="K21" s="57" t="str">
        <f t="shared" si="5"/>
        <v/>
      </c>
      <c r="L21" s="151" t="str">
        <f t="shared" si="0"/>
        <v/>
      </c>
      <c r="M21" s="187" t="str">
        <f t="shared" si="6"/>
        <v/>
      </c>
      <c r="N21" s="196" t="str">
        <f t="shared" si="8"/>
        <v/>
      </c>
      <c r="O21" s="197" t="str">
        <f t="shared" si="7"/>
        <v/>
      </c>
      <c r="P21" s="198" t="str">
        <f t="shared" si="4"/>
        <v/>
      </c>
      <c r="Q21" s="156"/>
      <c r="R21" s="109" t="str">
        <f t="shared" si="1"/>
        <v/>
      </c>
    </row>
    <row r="22" spans="1:18" x14ac:dyDescent="0.4">
      <c r="A22" s="47" t="e">
        <f>INDEX( 【消毒・清掃】一覧表!A:A, SMALL(【消毒・清掃】一覧表!$A$19:$A$118, ROW(【消毒・清掃】補助対象額整理表!A14) ) )</f>
        <v>#NUM!</v>
      </c>
      <c r="B22" s="352" t="str">
        <f>IFERROR(VLOOKUP(A22,【消毒・清掃】一覧表!$A$19:$J$118,4,FALSE),"")</f>
        <v/>
      </c>
      <c r="C22" s="299"/>
      <c r="D22" s="299"/>
      <c r="E22" s="144"/>
      <c r="F22" s="175"/>
      <c r="G22" s="30">
        <f>IFERROR(SUMIF(【消毒・清掃】一覧表!$D$19:$D$118,【消毒・清掃】補助対象額整理表!B22,【消毒・清掃】一覧表!$I$19:$I$118),"")</f>
        <v>0</v>
      </c>
      <c r="H22" s="54" t="str">
        <f t="shared" si="2"/>
        <v/>
      </c>
      <c r="I22" s="49"/>
      <c r="J22" s="54">
        <f t="shared" si="3"/>
        <v>0</v>
      </c>
      <c r="K22" s="57" t="str">
        <f t="shared" si="5"/>
        <v/>
      </c>
      <c r="L22" s="151" t="str">
        <f t="shared" si="0"/>
        <v/>
      </c>
      <c r="M22" s="187" t="str">
        <f t="shared" si="6"/>
        <v/>
      </c>
      <c r="N22" s="196" t="str">
        <f t="shared" si="8"/>
        <v/>
      </c>
      <c r="O22" s="197" t="str">
        <f t="shared" si="7"/>
        <v/>
      </c>
      <c r="P22" s="198" t="str">
        <f t="shared" si="4"/>
        <v/>
      </c>
      <c r="Q22" s="156"/>
      <c r="R22" s="109" t="str">
        <f t="shared" si="1"/>
        <v/>
      </c>
    </row>
    <row r="23" spans="1:18" x14ac:dyDescent="0.4">
      <c r="A23" s="47" t="e">
        <f>INDEX( 【消毒・清掃】一覧表!A:A, SMALL(【消毒・清掃】一覧表!$A$19:$A$118, ROW(【消毒・清掃】補助対象額整理表!A15) ) )</f>
        <v>#NUM!</v>
      </c>
      <c r="B23" s="352" t="str">
        <f>IFERROR(VLOOKUP(A23,【消毒・清掃】一覧表!$A$19:$J$118,4,FALSE),"")</f>
        <v/>
      </c>
      <c r="C23" s="299"/>
      <c r="D23" s="299"/>
      <c r="E23" s="144"/>
      <c r="F23" s="175"/>
      <c r="G23" s="30">
        <f>IFERROR(SUMIF(【消毒・清掃】一覧表!$D$19:$D$118,【消毒・清掃】補助対象額整理表!B23,【消毒・清掃】一覧表!$I$19:$I$118),"")</f>
        <v>0</v>
      </c>
      <c r="H23" s="54" t="str">
        <f t="shared" si="2"/>
        <v/>
      </c>
      <c r="I23" s="49"/>
      <c r="J23" s="54">
        <f t="shared" si="3"/>
        <v>0</v>
      </c>
      <c r="K23" s="57" t="str">
        <f t="shared" si="5"/>
        <v/>
      </c>
      <c r="L23" s="151" t="str">
        <f t="shared" si="0"/>
        <v/>
      </c>
      <c r="M23" s="187" t="str">
        <f t="shared" si="6"/>
        <v/>
      </c>
      <c r="N23" s="196" t="str">
        <f t="shared" si="8"/>
        <v/>
      </c>
      <c r="O23" s="197" t="str">
        <f t="shared" si="7"/>
        <v/>
      </c>
      <c r="P23" s="198" t="str">
        <f t="shared" si="4"/>
        <v/>
      </c>
      <c r="Q23" s="156"/>
      <c r="R23" s="109" t="str">
        <f t="shared" si="1"/>
        <v/>
      </c>
    </row>
    <row r="24" spans="1:18" x14ac:dyDescent="0.4">
      <c r="A24" s="47" t="e">
        <f>INDEX( 【消毒・清掃】一覧表!A:A, SMALL(【消毒・清掃】一覧表!$A$19:$A$118, ROW(【消毒・清掃】補助対象額整理表!A16) ) )</f>
        <v>#NUM!</v>
      </c>
      <c r="B24" s="352" t="str">
        <f>IFERROR(VLOOKUP(A24,【消毒・清掃】一覧表!$A$19:$J$118,4,FALSE),"")</f>
        <v/>
      </c>
      <c r="C24" s="299"/>
      <c r="D24" s="299"/>
      <c r="E24" s="144"/>
      <c r="F24" s="175"/>
      <c r="G24" s="30">
        <f>IFERROR(SUMIF(【消毒・清掃】一覧表!$D$19:$D$118,【消毒・清掃】補助対象額整理表!B24,【消毒・清掃】一覧表!$I$19:$I$118),"")</f>
        <v>0</v>
      </c>
      <c r="H24" s="54" t="str">
        <f t="shared" si="2"/>
        <v/>
      </c>
      <c r="I24" s="49"/>
      <c r="J24" s="54">
        <f t="shared" si="3"/>
        <v>0</v>
      </c>
      <c r="K24" s="57" t="str">
        <f t="shared" si="5"/>
        <v/>
      </c>
      <c r="L24" s="151" t="str">
        <f t="shared" si="0"/>
        <v/>
      </c>
      <c r="M24" s="187" t="str">
        <f t="shared" si="6"/>
        <v/>
      </c>
      <c r="N24" s="196" t="str">
        <f t="shared" si="8"/>
        <v/>
      </c>
      <c r="O24" s="197" t="str">
        <f t="shared" si="7"/>
        <v/>
      </c>
      <c r="P24" s="198" t="str">
        <f t="shared" si="4"/>
        <v/>
      </c>
      <c r="Q24" s="156"/>
      <c r="R24" s="109" t="str">
        <f t="shared" si="1"/>
        <v/>
      </c>
    </row>
    <row r="25" spans="1:18" x14ac:dyDescent="0.4">
      <c r="A25" s="47" t="e">
        <f>INDEX( 【消毒・清掃】一覧表!A:A, SMALL(【消毒・清掃】一覧表!$A$19:$A$118, ROW(【消毒・清掃】補助対象額整理表!A17) ) )</f>
        <v>#NUM!</v>
      </c>
      <c r="B25" s="352" t="str">
        <f>IFERROR(VLOOKUP(A25,【消毒・清掃】一覧表!$A$19:$J$118,4,FALSE),"")</f>
        <v/>
      </c>
      <c r="C25" s="299"/>
      <c r="D25" s="299"/>
      <c r="E25" s="144"/>
      <c r="F25" s="175"/>
      <c r="G25" s="30">
        <f>IFERROR(SUMIF(【消毒・清掃】一覧表!$D$19:$D$118,【消毒・清掃】補助対象額整理表!B25,【消毒・清掃】一覧表!$I$19:$I$118),"")</f>
        <v>0</v>
      </c>
      <c r="H25" s="54" t="str">
        <f t="shared" si="2"/>
        <v/>
      </c>
      <c r="I25" s="49"/>
      <c r="J25" s="54">
        <f t="shared" si="3"/>
        <v>0</v>
      </c>
      <c r="K25" s="57" t="str">
        <f t="shared" si="5"/>
        <v/>
      </c>
      <c r="L25" s="151" t="str">
        <f t="shared" si="0"/>
        <v/>
      </c>
      <c r="M25" s="187" t="str">
        <f t="shared" si="6"/>
        <v/>
      </c>
      <c r="N25" s="196" t="str">
        <f t="shared" si="8"/>
        <v/>
      </c>
      <c r="O25" s="197" t="str">
        <f t="shared" si="7"/>
        <v/>
      </c>
      <c r="P25" s="198" t="str">
        <f t="shared" si="4"/>
        <v/>
      </c>
      <c r="Q25" s="156"/>
      <c r="R25" s="109" t="str">
        <f t="shared" si="1"/>
        <v/>
      </c>
    </row>
    <row r="26" spans="1:18" x14ac:dyDescent="0.4">
      <c r="A26" s="47" t="e">
        <f>INDEX( 【消毒・清掃】一覧表!A:A, SMALL(【消毒・清掃】一覧表!$A$19:$A$118, ROW(【消毒・清掃】補助対象額整理表!A18) ) )</f>
        <v>#NUM!</v>
      </c>
      <c r="B26" s="352" t="str">
        <f>IFERROR(VLOOKUP(A26,【消毒・清掃】一覧表!$A$19:$J$118,4,FALSE),"")</f>
        <v/>
      </c>
      <c r="C26" s="299"/>
      <c r="D26" s="299"/>
      <c r="E26" s="144"/>
      <c r="F26" s="175"/>
      <c r="G26" s="30">
        <f>IFERROR(SUMIF(【消毒・清掃】一覧表!$D$19:$D$118,【消毒・清掃】補助対象額整理表!B26,【消毒・清掃】一覧表!$I$19:$I$118),"")</f>
        <v>0</v>
      </c>
      <c r="H26" s="54" t="str">
        <f t="shared" si="2"/>
        <v/>
      </c>
      <c r="I26" s="49"/>
      <c r="J26" s="54">
        <f t="shared" si="3"/>
        <v>0</v>
      </c>
      <c r="K26" s="57" t="str">
        <f t="shared" si="5"/>
        <v/>
      </c>
      <c r="L26" s="151" t="str">
        <f t="shared" si="0"/>
        <v/>
      </c>
      <c r="M26" s="187" t="str">
        <f t="shared" si="6"/>
        <v/>
      </c>
      <c r="N26" s="196" t="str">
        <f t="shared" si="8"/>
        <v/>
      </c>
      <c r="O26" s="197" t="str">
        <f t="shared" si="7"/>
        <v/>
      </c>
      <c r="P26" s="198" t="str">
        <f t="shared" si="4"/>
        <v/>
      </c>
      <c r="Q26" s="156"/>
      <c r="R26" s="109" t="str">
        <f t="shared" si="1"/>
        <v/>
      </c>
    </row>
    <row r="27" spans="1:18" x14ac:dyDescent="0.4">
      <c r="A27" s="47" t="e">
        <f>INDEX( 【消毒・清掃】一覧表!A:A, SMALL(【消毒・清掃】一覧表!$A$19:$A$118, ROW(【消毒・清掃】補助対象額整理表!A19) ) )</f>
        <v>#NUM!</v>
      </c>
      <c r="B27" s="352" t="str">
        <f>IFERROR(VLOOKUP(A27,【消毒・清掃】一覧表!$A$19:$J$118,4,FALSE),"")</f>
        <v/>
      </c>
      <c r="C27" s="299"/>
      <c r="D27" s="299"/>
      <c r="E27" s="144"/>
      <c r="F27" s="175"/>
      <c r="G27" s="30">
        <f>IFERROR(SUMIF(【消毒・清掃】一覧表!$D$19:$D$118,【消毒・清掃】補助対象額整理表!B27,【消毒・清掃】一覧表!$I$19:$I$118),"")</f>
        <v>0</v>
      </c>
      <c r="H27" s="54" t="str">
        <f t="shared" si="2"/>
        <v/>
      </c>
      <c r="I27" s="49"/>
      <c r="J27" s="54">
        <f t="shared" si="3"/>
        <v>0</v>
      </c>
      <c r="K27" s="57" t="str">
        <f t="shared" si="5"/>
        <v/>
      </c>
      <c r="L27" s="151" t="str">
        <f t="shared" si="0"/>
        <v/>
      </c>
      <c r="M27" s="187" t="str">
        <f t="shared" si="6"/>
        <v/>
      </c>
      <c r="N27" s="196" t="str">
        <f t="shared" si="8"/>
        <v/>
      </c>
      <c r="O27" s="197" t="str">
        <f t="shared" si="7"/>
        <v/>
      </c>
      <c r="P27" s="198" t="str">
        <f t="shared" si="4"/>
        <v/>
      </c>
      <c r="Q27" s="156"/>
      <c r="R27" s="109" t="str">
        <f t="shared" si="1"/>
        <v/>
      </c>
    </row>
    <row r="28" spans="1:18" x14ac:dyDescent="0.4">
      <c r="A28" s="47" t="e">
        <f>INDEX( 【消毒・清掃】一覧表!A:A, SMALL(【消毒・清掃】一覧表!$A$19:$A$118, ROW(【消毒・清掃】補助対象額整理表!A20) ) )</f>
        <v>#NUM!</v>
      </c>
      <c r="B28" s="352" t="str">
        <f>IFERROR(VLOOKUP(A28,【消毒・清掃】一覧表!$A$19:$J$118,4,FALSE),"")</f>
        <v/>
      </c>
      <c r="C28" s="299"/>
      <c r="D28" s="299"/>
      <c r="E28" s="144"/>
      <c r="F28" s="175"/>
      <c r="G28" s="30">
        <f>IFERROR(SUMIF(【消毒・清掃】一覧表!$D$19:$D$118,【消毒・清掃】補助対象額整理表!B28,【消毒・清掃】一覧表!$I$19:$I$118),"")</f>
        <v>0</v>
      </c>
      <c r="H28" s="54" t="str">
        <f t="shared" si="2"/>
        <v/>
      </c>
      <c r="I28" s="49"/>
      <c r="J28" s="54">
        <f t="shared" si="3"/>
        <v>0</v>
      </c>
      <c r="K28" s="57" t="str">
        <f t="shared" si="5"/>
        <v/>
      </c>
      <c r="L28" s="151" t="str">
        <f t="shared" si="0"/>
        <v/>
      </c>
      <c r="M28" s="187" t="str">
        <f t="shared" si="6"/>
        <v/>
      </c>
      <c r="N28" s="196" t="str">
        <f t="shared" si="8"/>
        <v/>
      </c>
      <c r="O28" s="197" t="str">
        <f t="shared" si="7"/>
        <v/>
      </c>
      <c r="P28" s="198" t="str">
        <f t="shared" si="4"/>
        <v/>
      </c>
      <c r="Q28" s="156"/>
      <c r="R28" s="109" t="str">
        <f t="shared" si="1"/>
        <v/>
      </c>
    </row>
    <row r="29" spans="1:18" x14ac:dyDescent="0.4">
      <c r="A29" s="47" t="e">
        <f>INDEX( 【消毒・清掃】一覧表!A:A, SMALL(【消毒・清掃】一覧表!$A$19:$A$118, ROW(【消毒・清掃】補助対象額整理表!A21) ) )</f>
        <v>#NUM!</v>
      </c>
      <c r="B29" s="352" t="str">
        <f>IFERROR(VLOOKUP(A29,【消毒・清掃】一覧表!$A$19:$J$118,4,FALSE),"")</f>
        <v/>
      </c>
      <c r="C29" s="299"/>
      <c r="D29" s="299"/>
      <c r="E29" s="144"/>
      <c r="F29" s="175"/>
      <c r="G29" s="30">
        <f>IFERROR(SUMIF(【消毒・清掃】一覧表!$D$19:$D$118,【消毒・清掃】補助対象額整理表!B29,【消毒・清掃】一覧表!$I$19:$I$118),"")</f>
        <v>0</v>
      </c>
      <c r="H29" s="54" t="str">
        <f t="shared" si="2"/>
        <v/>
      </c>
      <c r="I29" s="49"/>
      <c r="J29" s="54">
        <f t="shared" si="3"/>
        <v>0</v>
      </c>
      <c r="K29" s="57" t="str">
        <f t="shared" si="5"/>
        <v/>
      </c>
      <c r="L29" s="151" t="str">
        <f t="shared" si="0"/>
        <v/>
      </c>
      <c r="M29" s="187" t="str">
        <f>IF(I29="","",MIN(E29,I29))</f>
        <v/>
      </c>
      <c r="N29" s="196" t="str">
        <f t="shared" si="8"/>
        <v/>
      </c>
      <c r="O29" s="197" t="str">
        <f t="shared" si="7"/>
        <v/>
      </c>
      <c r="P29" s="198" t="str">
        <f t="shared" si="4"/>
        <v/>
      </c>
      <c r="Q29" s="156"/>
      <c r="R29" s="109" t="str">
        <f t="shared" si="1"/>
        <v/>
      </c>
    </row>
    <row r="30" spans="1:18" ht="19.5" thickBot="1" x14ac:dyDescent="0.45">
      <c r="A30" s="134" t="e">
        <f>INDEX( 【消毒・清掃】一覧表!A:A, SMALL(【消毒・清掃】一覧表!$A$19:$A$118, ROW(【消毒・清掃】補助対象額整理表!A22) ) )</f>
        <v>#NUM!</v>
      </c>
      <c r="B30" s="351" t="str">
        <f>IFERROR(VLOOKUP(A30,【消毒・清掃】一覧表!$A$19:$J$118,4,FALSE),"")</f>
        <v/>
      </c>
      <c r="C30" s="298"/>
      <c r="D30" s="298"/>
      <c r="E30" s="145"/>
      <c r="F30" s="175"/>
      <c r="G30" s="112">
        <f>IFERROR(SUMIF(【消毒・清掃】一覧表!$D$19:$D$118,【消毒・清掃】補助対象額整理表!B30,【消毒・清掃】一覧表!$I$19:$I$118),"")</f>
        <v>0</v>
      </c>
      <c r="H30" s="59" t="str">
        <f t="shared" si="2"/>
        <v/>
      </c>
      <c r="I30" s="49"/>
      <c r="J30" s="59">
        <f t="shared" si="3"/>
        <v>0</v>
      </c>
      <c r="K30" s="57" t="str">
        <f t="shared" si="5"/>
        <v/>
      </c>
      <c r="L30" s="151" t="str">
        <f t="shared" si="0"/>
        <v/>
      </c>
      <c r="M30" s="188" t="str">
        <f>IF(I30="","",MIN(E30,I30))</f>
        <v/>
      </c>
      <c r="N30" s="199" t="str">
        <f>IF(F30="","",F30)</f>
        <v/>
      </c>
      <c r="O30" s="200" t="str">
        <f t="shared" si="7"/>
        <v/>
      </c>
      <c r="P30" s="201" t="str">
        <f t="shared" si="4"/>
        <v/>
      </c>
      <c r="Q30" s="157"/>
      <c r="R30" s="109" t="str">
        <f t="shared" si="1"/>
        <v/>
      </c>
    </row>
    <row r="31" spans="1:18" ht="19.5" thickTop="1" x14ac:dyDescent="0.4"/>
  </sheetData>
  <sheetProtection password="D2DD" sheet="1" objects="1" scenarios="1" selectLockedCells="1" selectUnlockedCells="1"/>
  <mergeCells count="40">
    <mergeCell ref="B11:D11"/>
    <mergeCell ref="B2:O2"/>
    <mergeCell ref="A3:C3"/>
    <mergeCell ref="D3:F3"/>
    <mergeCell ref="A4:C4"/>
    <mergeCell ref="D4:F4"/>
    <mergeCell ref="B12:D12"/>
    <mergeCell ref="B13:D13"/>
    <mergeCell ref="B14:D14"/>
    <mergeCell ref="B15:D15"/>
    <mergeCell ref="B16:D16"/>
    <mergeCell ref="B17:D17"/>
    <mergeCell ref="B20:D20"/>
    <mergeCell ref="B21:D21"/>
    <mergeCell ref="B22:D22"/>
    <mergeCell ref="B23:D23"/>
    <mergeCell ref="B30:D30"/>
    <mergeCell ref="B29:D29"/>
    <mergeCell ref="B18:D18"/>
    <mergeCell ref="B19:D19"/>
    <mergeCell ref="B25:D25"/>
    <mergeCell ref="B26:D26"/>
    <mergeCell ref="B27:D27"/>
    <mergeCell ref="B28:D28"/>
    <mergeCell ref="B24:D24"/>
    <mergeCell ref="Q8:Q10"/>
    <mergeCell ref="G7:J7"/>
    <mergeCell ref="B7:F7"/>
    <mergeCell ref="E8:J8"/>
    <mergeCell ref="O10:P10"/>
    <mergeCell ref="K10:L10"/>
    <mergeCell ref="E9:H9"/>
    <mergeCell ref="G10:H10"/>
    <mergeCell ref="I9:J9"/>
    <mergeCell ref="B8:D10"/>
    <mergeCell ref="I10:J10"/>
    <mergeCell ref="M10:N10"/>
    <mergeCell ref="K9:L9"/>
    <mergeCell ref="M8:P9"/>
    <mergeCell ref="M7:O7"/>
  </mergeCells>
  <phoneticPr fontId="3"/>
  <conditionalFormatting sqref="O11:P30">
    <cfRule type="expression" priority="3" stopIfTrue="1">
      <formula>#REF!=""</formula>
    </cfRule>
    <cfRule type="expression" dxfId="6" priority="4">
      <formula>OR(#REF!&gt;#REF!,#REF!&gt;#REF!)</formula>
    </cfRule>
  </conditionalFormatting>
  <conditionalFormatting sqref="G11:N30">
    <cfRule type="expression" priority="5" stopIfTrue="1">
      <formula>#REF!=""</formula>
    </cfRule>
    <cfRule type="expression" dxfId="5" priority="6">
      <formula>OR(#REF!&gt;#REF!,#REF!&gt;#REF!)</formula>
    </cfRule>
  </conditionalFormatting>
  <conditionalFormatting sqref="E11:F30">
    <cfRule type="expression" priority="1" stopIfTrue="1">
      <formula>#REF!=""</formula>
    </cfRule>
    <cfRule type="expression" dxfId="4" priority="2">
      <formula>OR(#REF!&gt;#REF!,#REF!&gt;#REF!)</formula>
    </cfRule>
  </conditionalFormatting>
  <dataValidations count="1">
    <dataValidation type="custom" allowBlank="1" showInputMessage="1" showErrorMessage="1" errorTitle="入力エラー" error="購入量よりも多い数量が入力されています。" sqref="I11:I30">
      <formula1>I11&lt;=E11</formula1>
    </dataValidation>
  </dataValidations>
  <pageMargins left="0.7" right="0.7" top="0.75" bottom="0.75" header="0.3" footer="0.3"/>
  <pageSetup paperSize="9" scale="61"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18"/>
  <sheetViews>
    <sheetView showGridLines="0" view="pageBreakPreview" topLeftCell="B1" zoomScaleNormal="100" zoomScaleSheetLayoutView="100" workbookViewId="0">
      <selection activeCell="B1" sqref="B1"/>
    </sheetView>
  </sheetViews>
  <sheetFormatPr defaultRowHeight="18.75" x14ac:dyDescent="0.4"/>
  <cols>
    <col min="1" max="1" width="11.625" style="24" hidden="1" customWidth="1"/>
    <col min="2" max="3" width="9.25" style="24" customWidth="1"/>
    <col min="4" max="4" width="24.75" style="24" customWidth="1"/>
    <col min="5" max="5" width="22.5" style="24" customWidth="1"/>
    <col min="6" max="6" width="15.875" style="24" customWidth="1"/>
    <col min="7" max="7" width="8" style="24" customWidth="1"/>
    <col min="8" max="8" width="6.25" style="24" customWidth="1"/>
    <col min="9" max="9" width="12.625" style="24" customWidth="1"/>
    <col min="10" max="10" width="7.375" style="24" customWidth="1"/>
    <col min="11" max="11" width="23.5" style="24" customWidth="1"/>
    <col min="12" max="12" width="9" style="24"/>
    <col min="13" max="15" width="9" style="35"/>
  </cols>
  <sheetData>
    <row r="1" spans="1:14" ht="24" x14ac:dyDescent="0.4">
      <c r="B1" s="24" t="s">
        <v>98</v>
      </c>
      <c r="I1" s="34"/>
      <c r="K1" s="66" t="s">
        <v>102</v>
      </c>
    </row>
    <row r="2" spans="1:14" ht="30" customHeight="1" thickBot="1" x14ac:dyDescent="0.45">
      <c r="A2" s="233" t="s">
        <v>140</v>
      </c>
      <c r="B2" s="233"/>
      <c r="C2" s="233"/>
      <c r="D2" s="233"/>
      <c r="E2" s="233"/>
      <c r="F2" s="233"/>
      <c r="G2" s="233"/>
      <c r="H2" s="233"/>
      <c r="I2" s="233"/>
      <c r="J2" s="233"/>
      <c r="K2" s="178" t="s">
        <v>197</v>
      </c>
      <c r="L2" s="15"/>
      <c r="M2" s="15"/>
    </row>
    <row r="3" spans="1:14" x14ac:dyDescent="0.4">
      <c r="A3" s="26"/>
      <c r="B3" s="250" t="s">
        <v>0</v>
      </c>
      <c r="C3" s="251"/>
      <c r="D3" s="325" t="s">
        <v>152</v>
      </c>
      <c r="E3" s="326"/>
      <c r="F3" s="36"/>
      <c r="G3" s="26"/>
      <c r="H3" s="26"/>
      <c r="J3" s="37" t="s">
        <v>153</v>
      </c>
      <c r="K3" s="113" t="s">
        <v>1</v>
      </c>
      <c r="L3" s="26"/>
      <c r="M3" s="38"/>
    </row>
    <row r="4" spans="1:14" ht="19.5" thickBot="1" x14ac:dyDescent="0.45">
      <c r="A4" s="26"/>
      <c r="B4" s="252" t="s">
        <v>2</v>
      </c>
      <c r="C4" s="253"/>
      <c r="D4" s="355" t="s">
        <v>25</v>
      </c>
      <c r="E4" s="356"/>
      <c r="F4" s="25"/>
      <c r="G4" s="26"/>
      <c r="H4" s="26"/>
      <c r="J4" s="39" t="s">
        <v>3</v>
      </c>
      <c r="K4" s="128" t="s">
        <v>112</v>
      </c>
      <c r="L4" s="26"/>
      <c r="M4" s="38"/>
    </row>
    <row r="5" spans="1:14" ht="9" customHeight="1" thickBot="1" x14ac:dyDescent="0.45">
      <c r="A5" s="27"/>
      <c r="B5" s="27"/>
      <c r="C5" s="27"/>
      <c r="D5" s="26"/>
      <c r="E5" s="26"/>
      <c r="F5" s="26"/>
      <c r="G5" s="26"/>
      <c r="H5" s="26"/>
      <c r="I5" s="26"/>
      <c r="J5" s="26"/>
      <c r="K5" s="26"/>
      <c r="L5" s="26"/>
      <c r="M5" s="26"/>
    </row>
    <row r="6" spans="1:14" ht="18.75" customHeight="1" x14ac:dyDescent="0.4">
      <c r="A6" s="26"/>
      <c r="B6" s="315" t="s">
        <v>103</v>
      </c>
      <c r="C6" s="316"/>
      <c r="D6" s="158">
        <v>45057</v>
      </c>
      <c r="E6" s="248" t="str">
        <f>IF(OR(AND($D$6="",$D$7=""),$D$6="",$D$7=""),"※「２　一覧表」を入力する前に感染発生日と終息日を入力してください","")</f>
        <v/>
      </c>
      <c r="F6" s="249"/>
      <c r="G6" s="120"/>
      <c r="H6" s="26"/>
      <c r="I6" s="26"/>
      <c r="M6" s="24"/>
    </row>
    <row r="7" spans="1:14" ht="19.5" thickBot="1" x14ac:dyDescent="0.45">
      <c r="A7" s="26"/>
      <c r="B7" s="317" t="s">
        <v>4</v>
      </c>
      <c r="C7" s="318"/>
      <c r="D7" s="159">
        <v>45092</v>
      </c>
      <c r="E7" s="248"/>
      <c r="F7" s="249"/>
      <c r="G7" s="120"/>
      <c r="H7" s="26"/>
      <c r="I7" s="26"/>
      <c r="M7" s="24"/>
    </row>
    <row r="8" spans="1:14" x14ac:dyDescent="0.4">
      <c r="F8" s="40"/>
      <c r="G8" s="40"/>
      <c r="H8" s="40"/>
      <c r="M8" s="24"/>
    </row>
    <row r="9" spans="1:14" ht="20.25" thickBot="1" x14ac:dyDescent="0.45">
      <c r="B9" s="78" t="s">
        <v>118</v>
      </c>
      <c r="F9" s="40"/>
      <c r="G9" s="40"/>
      <c r="H9" s="40"/>
      <c r="M9" s="24"/>
    </row>
    <row r="10" spans="1:14" ht="19.5" thickBot="1" x14ac:dyDescent="0.45">
      <c r="B10" s="234" t="s">
        <v>89</v>
      </c>
      <c r="C10" s="235"/>
      <c r="D10" s="235"/>
      <c r="E10" s="236"/>
      <c r="F10" s="77"/>
      <c r="G10" s="77"/>
      <c r="H10" s="40"/>
      <c r="M10" s="24"/>
    </row>
    <row r="11" spans="1:14" x14ac:dyDescent="0.4">
      <c r="B11" s="319"/>
      <c r="C11" s="237" t="s">
        <v>88</v>
      </c>
      <c r="D11" s="238"/>
      <c r="E11" s="239"/>
      <c r="F11" s="41"/>
      <c r="G11" s="41"/>
      <c r="H11" s="41"/>
      <c r="I11" s="40"/>
      <c r="M11" s="24"/>
      <c r="N11" s="24"/>
    </row>
    <row r="12" spans="1:14" x14ac:dyDescent="0.4">
      <c r="B12" s="320"/>
      <c r="C12" s="192" t="s">
        <v>101</v>
      </c>
      <c r="D12" s="232">
        <v>45138</v>
      </c>
      <c r="E12" s="126"/>
      <c r="F12" s="76"/>
      <c r="G12" s="76"/>
      <c r="H12" s="16"/>
      <c r="I12" s="40"/>
      <c r="M12" s="24"/>
      <c r="N12" s="24"/>
    </row>
    <row r="13" spans="1:14" x14ac:dyDescent="0.4">
      <c r="B13" s="321"/>
      <c r="C13" s="240" t="s">
        <v>114</v>
      </c>
      <c r="D13" s="241"/>
      <c r="E13" s="242"/>
      <c r="F13" s="41"/>
      <c r="G13" s="41"/>
      <c r="H13" s="41"/>
      <c r="I13" s="40"/>
      <c r="M13" s="24"/>
      <c r="N13" s="24"/>
    </row>
    <row r="14" spans="1:14" ht="19.5" thickBot="1" x14ac:dyDescent="0.45">
      <c r="B14" s="322"/>
      <c r="C14" s="323" t="s">
        <v>154</v>
      </c>
      <c r="D14" s="324"/>
      <c r="E14" s="127"/>
      <c r="F14" s="72"/>
      <c r="G14" s="72"/>
      <c r="H14" s="41"/>
      <c r="I14" s="40"/>
      <c r="M14" s="24"/>
      <c r="N14" s="24"/>
    </row>
    <row r="15" spans="1:14" x14ac:dyDescent="0.4">
      <c r="F15" s="40"/>
      <c r="G15" s="40"/>
      <c r="H15" s="40"/>
      <c r="M15" s="24"/>
    </row>
    <row r="16" spans="1:14" ht="19.5" x14ac:dyDescent="0.4">
      <c r="B16" s="78" t="s">
        <v>119</v>
      </c>
      <c r="F16" s="40"/>
      <c r="G16" s="40"/>
      <c r="H16" s="40"/>
      <c r="M16" s="24"/>
    </row>
    <row r="17" spans="1:13" ht="19.5" x14ac:dyDescent="0.4">
      <c r="B17" s="20" t="s">
        <v>109</v>
      </c>
      <c r="I17" s="40"/>
      <c r="M17" s="24"/>
    </row>
    <row r="18" spans="1:13" ht="36.75" x14ac:dyDescent="0.4">
      <c r="A18" s="4"/>
      <c r="B18" s="4" t="s">
        <v>5</v>
      </c>
      <c r="C18" s="4" t="s">
        <v>6</v>
      </c>
      <c r="D18" s="6" t="s">
        <v>26</v>
      </c>
      <c r="E18" s="116" t="s">
        <v>20</v>
      </c>
      <c r="F18" s="4" t="s">
        <v>9</v>
      </c>
      <c r="G18" s="169" t="s">
        <v>10</v>
      </c>
      <c r="H18" s="170" t="s">
        <v>19</v>
      </c>
      <c r="I18" s="4" t="s">
        <v>11</v>
      </c>
      <c r="J18" s="6" t="s">
        <v>12</v>
      </c>
      <c r="K18" s="6" t="s">
        <v>13</v>
      </c>
    </row>
    <row r="19" spans="1:13" x14ac:dyDescent="0.4">
      <c r="A19" s="95">
        <f>IF(COUNTIF(D19:D118,D19)=1,ROW(),"")</f>
        <v>19</v>
      </c>
      <c r="B19" s="43">
        <v>45057</v>
      </c>
      <c r="C19" s="43">
        <v>45062</v>
      </c>
      <c r="D19" s="70" t="s">
        <v>14</v>
      </c>
      <c r="E19" s="117" t="s">
        <v>14</v>
      </c>
      <c r="F19" s="46" t="s">
        <v>189</v>
      </c>
      <c r="G19" s="44">
        <v>10</v>
      </c>
      <c r="H19" s="160" t="s">
        <v>163</v>
      </c>
      <c r="I19" s="81">
        <v>450</v>
      </c>
      <c r="J19" s="45">
        <v>1</v>
      </c>
      <c r="K19" s="46"/>
    </row>
    <row r="20" spans="1:13" x14ac:dyDescent="0.4">
      <c r="A20" s="95">
        <f t="shared" ref="A20:A83" si="0">IF(COUNTIF(D20:D119,D20)=1,ROW(),"")</f>
        <v>20</v>
      </c>
      <c r="B20" s="43">
        <v>45059</v>
      </c>
      <c r="C20" s="43">
        <v>45062</v>
      </c>
      <c r="D20" s="70" t="s">
        <v>27</v>
      </c>
      <c r="E20" s="117" t="s">
        <v>190</v>
      </c>
      <c r="F20" s="46" t="s">
        <v>189</v>
      </c>
      <c r="G20" s="44">
        <v>2</v>
      </c>
      <c r="H20" s="160" t="s">
        <v>188</v>
      </c>
      <c r="I20" s="81">
        <v>2500</v>
      </c>
      <c r="J20" s="45">
        <v>2</v>
      </c>
      <c r="K20" s="46"/>
    </row>
    <row r="21" spans="1:13" x14ac:dyDescent="0.4">
      <c r="A21" s="95">
        <f t="shared" si="0"/>
        <v>21</v>
      </c>
      <c r="B21" s="43">
        <v>45092</v>
      </c>
      <c r="C21" s="43">
        <v>45093</v>
      </c>
      <c r="D21" s="70" t="s">
        <v>28</v>
      </c>
      <c r="E21" s="117" t="s">
        <v>191</v>
      </c>
      <c r="F21" s="46" t="s">
        <v>189</v>
      </c>
      <c r="G21" s="44">
        <v>5</v>
      </c>
      <c r="H21" s="160" t="s">
        <v>163</v>
      </c>
      <c r="I21" s="81">
        <v>200</v>
      </c>
      <c r="J21" s="45">
        <v>3</v>
      </c>
      <c r="K21" s="46"/>
    </row>
    <row r="22" spans="1:13" x14ac:dyDescent="0.4">
      <c r="A22" s="95" t="str">
        <f t="shared" si="0"/>
        <v/>
      </c>
      <c r="B22" s="43"/>
      <c r="C22" s="43"/>
      <c r="D22" s="70"/>
      <c r="E22" s="117"/>
      <c r="F22" s="46"/>
      <c r="G22" s="44"/>
      <c r="H22" s="160"/>
      <c r="I22" s="81"/>
      <c r="J22" s="45"/>
      <c r="K22" s="46"/>
    </row>
    <row r="23" spans="1:13" x14ac:dyDescent="0.4">
      <c r="A23" s="95" t="str">
        <f t="shared" si="0"/>
        <v/>
      </c>
      <c r="B23" s="43"/>
      <c r="C23" s="43"/>
      <c r="D23" s="70"/>
      <c r="E23" s="117"/>
      <c r="F23" s="46"/>
      <c r="G23" s="44"/>
      <c r="H23" s="160"/>
      <c r="I23" s="81"/>
      <c r="J23" s="45"/>
      <c r="K23" s="46"/>
    </row>
    <row r="24" spans="1:13" x14ac:dyDescent="0.4">
      <c r="A24" s="95" t="str">
        <f t="shared" si="0"/>
        <v/>
      </c>
      <c r="B24" s="43"/>
      <c r="C24" s="43"/>
      <c r="D24" s="70"/>
      <c r="E24" s="117"/>
      <c r="F24" s="46"/>
      <c r="G24" s="44"/>
      <c r="H24" s="160"/>
      <c r="I24" s="81"/>
      <c r="J24" s="45"/>
      <c r="K24" s="46"/>
    </row>
    <row r="25" spans="1:13" x14ac:dyDescent="0.4">
      <c r="A25" s="95" t="str">
        <f t="shared" si="0"/>
        <v/>
      </c>
      <c r="B25" s="43"/>
      <c r="C25" s="43"/>
      <c r="D25" s="70"/>
      <c r="E25" s="117"/>
      <c r="F25" s="46"/>
      <c r="G25" s="44"/>
      <c r="H25" s="160"/>
      <c r="I25" s="81"/>
      <c r="J25" s="45"/>
      <c r="K25" s="46"/>
    </row>
    <row r="26" spans="1:13" x14ac:dyDescent="0.4">
      <c r="A26" s="95" t="str">
        <f t="shared" si="0"/>
        <v/>
      </c>
      <c r="B26" s="43"/>
      <c r="C26" s="43"/>
      <c r="D26" s="70"/>
      <c r="E26" s="117"/>
      <c r="F26" s="46"/>
      <c r="G26" s="44"/>
      <c r="H26" s="160"/>
      <c r="I26" s="81"/>
      <c r="J26" s="45"/>
      <c r="K26" s="46"/>
    </row>
    <row r="27" spans="1:13" x14ac:dyDescent="0.4">
      <c r="A27" s="95" t="str">
        <f t="shared" si="0"/>
        <v/>
      </c>
      <c r="B27" s="43"/>
      <c r="C27" s="43"/>
      <c r="D27" s="70"/>
      <c r="E27" s="117"/>
      <c r="F27" s="46"/>
      <c r="G27" s="44"/>
      <c r="H27" s="160"/>
      <c r="I27" s="81"/>
      <c r="J27" s="45"/>
      <c r="K27" s="46"/>
    </row>
    <row r="28" spans="1:13" x14ac:dyDescent="0.4">
      <c r="A28" s="95" t="str">
        <f t="shared" si="0"/>
        <v/>
      </c>
      <c r="B28" s="43"/>
      <c r="C28" s="43"/>
      <c r="D28" s="70"/>
      <c r="E28" s="117"/>
      <c r="F28" s="46"/>
      <c r="G28" s="44"/>
      <c r="H28" s="160"/>
      <c r="I28" s="81"/>
      <c r="J28" s="45"/>
      <c r="K28" s="46"/>
    </row>
    <row r="29" spans="1:13" x14ac:dyDescent="0.4">
      <c r="A29" s="95" t="str">
        <f t="shared" si="0"/>
        <v/>
      </c>
      <c r="B29" s="43"/>
      <c r="C29" s="43"/>
      <c r="D29" s="70"/>
      <c r="E29" s="117"/>
      <c r="F29" s="46"/>
      <c r="G29" s="44"/>
      <c r="H29" s="160"/>
      <c r="I29" s="81"/>
      <c r="J29" s="45"/>
      <c r="K29" s="46"/>
    </row>
    <row r="30" spans="1:13" x14ac:dyDescent="0.4">
      <c r="A30" s="95" t="str">
        <f t="shared" si="0"/>
        <v/>
      </c>
      <c r="B30" s="43"/>
      <c r="C30" s="43"/>
      <c r="D30" s="70"/>
      <c r="E30" s="117"/>
      <c r="F30" s="46"/>
      <c r="G30" s="44"/>
      <c r="H30" s="160"/>
      <c r="I30" s="81"/>
      <c r="J30" s="45"/>
      <c r="K30" s="46"/>
    </row>
    <row r="31" spans="1:13" x14ac:dyDescent="0.4">
      <c r="A31" s="95" t="str">
        <f t="shared" si="0"/>
        <v/>
      </c>
      <c r="B31" s="43"/>
      <c r="C31" s="43"/>
      <c r="D31" s="70"/>
      <c r="E31" s="117"/>
      <c r="F31" s="46"/>
      <c r="G31" s="44"/>
      <c r="H31" s="160"/>
      <c r="I31" s="81"/>
      <c r="J31" s="45"/>
      <c r="K31" s="46"/>
    </row>
    <row r="32" spans="1:13" x14ac:dyDescent="0.4">
      <c r="A32" s="95" t="str">
        <f t="shared" si="0"/>
        <v/>
      </c>
      <c r="B32" s="43"/>
      <c r="C32" s="43"/>
      <c r="D32" s="70"/>
      <c r="E32" s="117"/>
      <c r="F32" s="46"/>
      <c r="G32" s="44"/>
      <c r="H32" s="160"/>
      <c r="I32" s="81"/>
      <c r="J32" s="45"/>
      <c r="K32" s="46"/>
    </row>
    <row r="33" spans="1:13" x14ac:dyDescent="0.4">
      <c r="A33" s="95" t="str">
        <f t="shared" si="0"/>
        <v/>
      </c>
      <c r="B33" s="43"/>
      <c r="C33" s="43"/>
      <c r="D33" s="70"/>
      <c r="E33" s="117"/>
      <c r="F33" s="46"/>
      <c r="G33" s="44"/>
      <c r="H33" s="160"/>
      <c r="I33" s="81"/>
      <c r="J33" s="45"/>
      <c r="K33" s="46"/>
    </row>
    <row r="34" spans="1:13" x14ac:dyDescent="0.4">
      <c r="A34" s="95" t="str">
        <f t="shared" si="0"/>
        <v/>
      </c>
      <c r="B34" s="43"/>
      <c r="C34" s="43"/>
      <c r="D34" s="70"/>
      <c r="E34" s="117"/>
      <c r="F34" s="46"/>
      <c r="G34" s="44"/>
      <c r="H34" s="160"/>
      <c r="I34" s="81"/>
      <c r="J34" s="45"/>
      <c r="K34" s="46"/>
    </row>
    <row r="35" spans="1:13" x14ac:dyDescent="0.4">
      <c r="A35" s="95" t="str">
        <f t="shared" si="0"/>
        <v/>
      </c>
      <c r="B35" s="43"/>
      <c r="C35" s="43"/>
      <c r="D35" s="70"/>
      <c r="E35" s="117"/>
      <c r="F35" s="46"/>
      <c r="G35" s="44"/>
      <c r="H35" s="160"/>
      <c r="I35" s="81"/>
      <c r="J35" s="45"/>
      <c r="K35" s="46"/>
    </row>
    <row r="36" spans="1:13" x14ac:dyDescent="0.4">
      <c r="A36" s="95" t="str">
        <f t="shared" si="0"/>
        <v/>
      </c>
      <c r="B36" s="43"/>
      <c r="C36" s="43"/>
      <c r="D36" s="70"/>
      <c r="E36" s="117"/>
      <c r="F36" s="46"/>
      <c r="G36" s="44"/>
      <c r="H36" s="160"/>
      <c r="I36" s="81"/>
      <c r="J36" s="45"/>
      <c r="K36" s="46"/>
    </row>
    <row r="37" spans="1:13" x14ac:dyDescent="0.4">
      <c r="A37" s="95" t="str">
        <f t="shared" si="0"/>
        <v/>
      </c>
      <c r="B37" s="43"/>
      <c r="C37" s="43"/>
      <c r="D37" s="70"/>
      <c r="E37" s="117"/>
      <c r="F37" s="46"/>
      <c r="G37" s="44"/>
      <c r="H37" s="160"/>
      <c r="I37" s="81"/>
      <c r="J37" s="45"/>
      <c r="K37" s="46"/>
    </row>
    <row r="38" spans="1:13" x14ac:dyDescent="0.4">
      <c r="A38" s="95" t="str">
        <f t="shared" si="0"/>
        <v/>
      </c>
      <c r="B38" s="43"/>
      <c r="C38" s="43"/>
      <c r="D38" s="70"/>
      <c r="E38" s="117"/>
      <c r="F38" s="46"/>
      <c r="G38" s="44"/>
      <c r="H38" s="160"/>
      <c r="I38" s="81"/>
      <c r="J38" s="45"/>
      <c r="K38" s="46"/>
    </row>
    <row r="39" spans="1:13" x14ac:dyDescent="0.4">
      <c r="A39" s="95" t="str">
        <f t="shared" si="0"/>
        <v/>
      </c>
      <c r="B39" s="43"/>
      <c r="C39" s="43"/>
      <c r="D39" s="70"/>
      <c r="E39" s="117"/>
      <c r="F39" s="46"/>
      <c r="G39" s="44"/>
      <c r="H39" s="160"/>
      <c r="I39" s="81"/>
      <c r="J39" s="45"/>
      <c r="K39" s="46"/>
    </row>
    <row r="40" spans="1:13" x14ac:dyDescent="0.4">
      <c r="A40" s="95" t="str">
        <f t="shared" si="0"/>
        <v/>
      </c>
      <c r="B40" s="43"/>
      <c r="C40" s="43"/>
      <c r="D40" s="70"/>
      <c r="E40" s="117"/>
      <c r="F40" s="46"/>
      <c r="G40" s="44"/>
      <c r="H40" s="160"/>
      <c r="I40" s="81"/>
      <c r="J40" s="45"/>
      <c r="K40" s="46"/>
    </row>
    <row r="41" spans="1:13" x14ac:dyDescent="0.4">
      <c r="A41" s="95" t="str">
        <f t="shared" si="0"/>
        <v/>
      </c>
      <c r="B41" s="43"/>
      <c r="C41" s="43"/>
      <c r="D41" s="70"/>
      <c r="E41" s="117"/>
      <c r="F41" s="46"/>
      <c r="G41" s="44"/>
      <c r="H41" s="160"/>
      <c r="I41" s="81"/>
      <c r="J41" s="45"/>
      <c r="K41" s="46"/>
    </row>
    <row r="42" spans="1:13" x14ac:dyDescent="0.4">
      <c r="A42" s="95" t="str">
        <f t="shared" si="0"/>
        <v/>
      </c>
      <c r="B42" s="43"/>
      <c r="C42" s="43"/>
      <c r="D42" s="70"/>
      <c r="E42" s="117"/>
      <c r="F42" s="46"/>
      <c r="G42" s="44"/>
      <c r="H42" s="160"/>
      <c r="I42" s="81"/>
      <c r="J42" s="45"/>
      <c r="K42" s="46"/>
      <c r="M42" s="24"/>
    </row>
    <row r="43" spans="1:13" x14ac:dyDescent="0.4">
      <c r="A43" s="95" t="str">
        <f t="shared" si="0"/>
        <v/>
      </c>
      <c r="B43" s="43"/>
      <c r="C43" s="43"/>
      <c r="D43" s="70"/>
      <c r="E43" s="117"/>
      <c r="F43" s="46"/>
      <c r="G43" s="44"/>
      <c r="H43" s="160"/>
      <c r="I43" s="81"/>
      <c r="J43" s="45"/>
      <c r="K43" s="46"/>
      <c r="M43" s="24"/>
    </row>
    <row r="44" spans="1:13" x14ac:dyDescent="0.4">
      <c r="A44" s="95" t="str">
        <f t="shared" si="0"/>
        <v/>
      </c>
      <c r="B44" s="43"/>
      <c r="C44" s="43"/>
      <c r="D44" s="70"/>
      <c r="E44" s="117"/>
      <c r="F44" s="46"/>
      <c r="G44" s="44"/>
      <c r="H44" s="160"/>
      <c r="I44" s="81"/>
      <c r="J44" s="45"/>
      <c r="K44" s="46"/>
      <c r="M44" s="24"/>
    </row>
    <row r="45" spans="1:13" x14ac:dyDescent="0.4">
      <c r="A45" s="95" t="str">
        <f t="shared" si="0"/>
        <v/>
      </c>
      <c r="B45" s="43"/>
      <c r="C45" s="43"/>
      <c r="D45" s="70"/>
      <c r="E45" s="117"/>
      <c r="F45" s="46"/>
      <c r="G45" s="44"/>
      <c r="H45" s="160"/>
      <c r="I45" s="81"/>
      <c r="J45" s="45"/>
      <c r="K45" s="46"/>
      <c r="M45" s="24"/>
    </row>
    <row r="46" spans="1:13" x14ac:dyDescent="0.4">
      <c r="A46" s="95" t="str">
        <f t="shared" si="0"/>
        <v/>
      </c>
      <c r="B46" s="43"/>
      <c r="C46" s="43"/>
      <c r="D46" s="70"/>
      <c r="E46" s="117"/>
      <c r="F46" s="46"/>
      <c r="G46" s="44"/>
      <c r="H46" s="160"/>
      <c r="I46" s="81"/>
      <c r="J46" s="45"/>
      <c r="K46" s="46"/>
      <c r="M46" s="24"/>
    </row>
    <row r="47" spans="1:13" x14ac:dyDescent="0.4">
      <c r="A47" s="95" t="str">
        <f t="shared" si="0"/>
        <v/>
      </c>
      <c r="B47" s="43"/>
      <c r="C47" s="43"/>
      <c r="D47" s="70"/>
      <c r="E47" s="117"/>
      <c r="F47" s="46"/>
      <c r="G47" s="44"/>
      <c r="H47" s="160"/>
      <c r="I47" s="81"/>
      <c r="J47" s="45"/>
      <c r="K47" s="46"/>
      <c r="M47" s="24"/>
    </row>
    <row r="48" spans="1:13" x14ac:dyDescent="0.4">
      <c r="A48" s="95" t="str">
        <f t="shared" si="0"/>
        <v/>
      </c>
      <c r="B48" s="43"/>
      <c r="C48" s="43"/>
      <c r="D48" s="70"/>
      <c r="E48" s="117"/>
      <c r="F48" s="46"/>
      <c r="G48" s="44"/>
      <c r="H48" s="160"/>
      <c r="I48" s="81"/>
      <c r="J48" s="45"/>
      <c r="K48" s="46"/>
      <c r="M48" s="24"/>
    </row>
    <row r="49" spans="1:13" x14ac:dyDescent="0.4">
      <c r="A49" s="95" t="str">
        <f t="shared" si="0"/>
        <v/>
      </c>
      <c r="B49" s="43"/>
      <c r="C49" s="43"/>
      <c r="D49" s="70"/>
      <c r="E49" s="117"/>
      <c r="F49" s="46"/>
      <c r="G49" s="44"/>
      <c r="H49" s="160"/>
      <c r="I49" s="81"/>
      <c r="J49" s="45"/>
      <c r="K49" s="46"/>
      <c r="M49" s="24"/>
    </row>
    <row r="50" spans="1:13" x14ac:dyDescent="0.4">
      <c r="A50" s="95" t="str">
        <f t="shared" si="0"/>
        <v/>
      </c>
      <c r="B50" s="43"/>
      <c r="C50" s="43"/>
      <c r="D50" s="70"/>
      <c r="E50" s="117"/>
      <c r="F50" s="46"/>
      <c r="G50" s="44"/>
      <c r="H50" s="160"/>
      <c r="I50" s="81"/>
      <c r="J50" s="45"/>
      <c r="K50" s="46"/>
      <c r="M50" s="24"/>
    </row>
    <row r="51" spans="1:13" x14ac:dyDescent="0.4">
      <c r="A51" s="95" t="str">
        <f t="shared" si="0"/>
        <v/>
      </c>
      <c r="B51" s="43"/>
      <c r="C51" s="43"/>
      <c r="D51" s="70"/>
      <c r="E51" s="117"/>
      <c r="F51" s="46"/>
      <c r="G51" s="44"/>
      <c r="H51" s="160"/>
      <c r="I51" s="81"/>
      <c r="J51" s="45"/>
      <c r="K51" s="46"/>
      <c r="M51" s="24"/>
    </row>
    <row r="52" spans="1:13" x14ac:dyDescent="0.4">
      <c r="A52" s="95" t="str">
        <f t="shared" si="0"/>
        <v/>
      </c>
      <c r="B52" s="43"/>
      <c r="C52" s="43"/>
      <c r="D52" s="70"/>
      <c r="E52" s="117"/>
      <c r="F52" s="46"/>
      <c r="G52" s="44"/>
      <c r="H52" s="160"/>
      <c r="I52" s="81"/>
      <c r="J52" s="45"/>
      <c r="K52" s="46"/>
      <c r="M52" s="24"/>
    </row>
    <row r="53" spans="1:13" x14ac:dyDescent="0.4">
      <c r="A53" s="95" t="str">
        <f t="shared" si="0"/>
        <v/>
      </c>
      <c r="B53" s="43"/>
      <c r="C53" s="43"/>
      <c r="D53" s="70"/>
      <c r="E53" s="117"/>
      <c r="F53" s="46"/>
      <c r="G53" s="44"/>
      <c r="H53" s="160"/>
      <c r="I53" s="81"/>
      <c r="J53" s="45"/>
      <c r="K53" s="46"/>
      <c r="M53" s="24"/>
    </row>
    <row r="54" spans="1:13" x14ac:dyDescent="0.4">
      <c r="A54" s="95" t="str">
        <f t="shared" si="0"/>
        <v/>
      </c>
      <c r="B54" s="43"/>
      <c r="C54" s="43"/>
      <c r="D54" s="70"/>
      <c r="E54" s="117"/>
      <c r="F54" s="46"/>
      <c r="G54" s="44"/>
      <c r="H54" s="160"/>
      <c r="I54" s="81"/>
      <c r="J54" s="45"/>
      <c r="K54" s="46"/>
      <c r="M54" s="24"/>
    </row>
    <row r="55" spans="1:13" x14ac:dyDescent="0.4">
      <c r="A55" s="95" t="str">
        <f t="shared" si="0"/>
        <v/>
      </c>
      <c r="B55" s="43"/>
      <c r="C55" s="43"/>
      <c r="D55" s="70"/>
      <c r="E55" s="117"/>
      <c r="F55" s="46"/>
      <c r="G55" s="44"/>
      <c r="H55" s="160"/>
      <c r="I55" s="81"/>
      <c r="J55" s="45"/>
      <c r="K55" s="46"/>
      <c r="M55" s="24"/>
    </row>
    <row r="56" spans="1:13" x14ac:dyDescent="0.4">
      <c r="A56" s="95" t="str">
        <f t="shared" si="0"/>
        <v/>
      </c>
      <c r="B56" s="43"/>
      <c r="C56" s="43"/>
      <c r="D56" s="70"/>
      <c r="E56" s="117"/>
      <c r="F56" s="46"/>
      <c r="G56" s="44"/>
      <c r="H56" s="160"/>
      <c r="I56" s="81"/>
      <c r="J56" s="45"/>
      <c r="K56" s="46"/>
      <c r="M56" s="24"/>
    </row>
    <row r="57" spans="1:13" x14ac:dyDescent="0.4">
      <c r="A57" s="95" t="str">
        <f t="shared" si="0"/>
        <v/>
      </c>
      <c r="B57" s="43"/>
      <c r="C57" s="43"/>
      <c r="D57" s="70"/>
      <c r="E57" s="117"/>
      <c r="F57" s="46"/>
      <c r="G57" s="44"/>
      <c r="H57" s="160"/>
      <c r="I57" s="81"/>
      <c r="J57" s="45"/>
      <c r="K57" s="46"/>
      <c r="M57" s="24"/>
    </row>
    <row r="58" spans="1:13" x14ac:dyDescent="0.4">
      <c r="A58" s="95" t="str">
        <f t="shared" si="0"/>
        <v/>
      </c>
      <c r="B58" s="43"/>
      <c r="C58" s="43"/>
      <c r="D58" s="70"/>
      <c r="E58" s="117"/>
      <c r="F58" s="46"/>
      <c r="G58" s="44"/>
      <c r="H58" s="160"/>
      <c r="I58" s="81"/>
      <c r="J58" s="45"/>
      <c r="K58" s="46"/>
      <c r="M58" s="24"/>
    </row>
    <row r="59" spans="1:13" x14ac:dyDescent="0.4">
      <c r="A59" s="95" t="str">
        <f t="shared" si="0"/>
        <v/>
      </c>
      <c r="B59" s="43"/>
      <c r="C59" s="43"/>
      <c r="D59" s="70"/>
      <c r="E59" s="117"/>
      <c r="F59" s="46"/>
      <c r="G59" s="44"/>
      <c r="H59" s="160"/>
      <c r="I59" s="81"/>
      <c r="J59" s="45"/>
      <c r="K59" s="46"/>
      <c r="M59" s="24"/>
    </row>
    <row r="60" spans="1:13" x14ac:dyDescent="0.4">
      <c r="A60" s="95" t="str">
        <f t="shared" si="0"/>
        <v/>
      </c>
      <c r="B60" s="43"/>
      <c r="C60" s="43"/>
      <c r="D60" s="70"/>
      <c r="E60" s="117"/>
      <c r="F60" s="46"/>
      <c r="G60" s="44"/>
      <c r="H60" s="160"/>
      <c r="I60" s="81"/>
      <c r="J60" s="45"/>
      <c r="K60" s="46"/>
      <c r="M60" s="24"/>
    </row>
    <row r="61" spans="1:13" x14ac:dyDescent="0.4">
      <c r="A61" s="95" t="str">
        <f t="shared" si="0"/>
        <v/>
      </c>
      <c r="B61" s="43"/>
      <c r="C61" s="43"/>
      <c r="D61" s="70"/>
      <c r="E61" s="117"/>
      <c r="F61" s="46"/>
      <c r="G61" s="44"/>
      <c r="H61" s="160"/>
      <c r="I61" s="81"/>
      <c r="J61" s="45"/>
      <c r="K61" s="46"/>
      <c r="M61" s="24"/>
    </row>
    <row r="62" spans="1:13" x14ac:dyDescent="0.4">
      <c r="A62" s="95" t="str">
        <f t="shared" si="0"/>
        <v/>
      </c>
      <c r="B62" s="43"/>
      <c r="C62" s="43"/>
      <c r="D62" s="70"/>
      <c r="E62" s="117"/>
      <c r="F62" s="46"/>
      <c r="G62" s="44"/>
      <c r="H62" s="160"/>
      <c r="I62" s="81"/>
      <c r="J62" s="45"/>
      <c r="K62" s="46"/>
      <c r="M62" s="24"/>
    </row>
    <row r="63" spans="1:13" x14ac:dyDescent="0.4">
      <c r="A63" s="95" t="str">
        <f t="shared" si="0"/>
        <v/>
      </c>
      <c r="B63" s="43"/>
      <c r="C63" s="43"/>
      <c r="D63" s="70"/>
      <c r="E63" s="117"/>
      <c r="F63" s="46"/>
      <c r="G63" s="44"/>
      <c r="H63" s="160"/>
      <c r="I63" s="81"/>
      <c r="J63" s="45"/>
      <c r="K63" s="46"/>
      <c r="M63" s="24"/>
    </row>
    <row r="64" spans="1:13" x14ac:dyDescent="0.4">
      <c r="A64" s="95" t="str">
        <f t="shared" si="0"/>
        <v/>
      </c>
      <c r="B64" s="43"/>
      <c r="C64" s="43"/>
      <c r="D64" s="70"/>
      <c r="E64" s="117"/>
      <c r="F64" s="46"/>
      <c r="G64" s="44"/>
      <c r="H64" s="160"/>
      <c r="I64" s="81"/>
      <c r="J64" s="45"/>
      <c r="K64" s="46"/>
      <c r="M64" s="24"/>
    </row>
    <row r="65" spans="1:13" x14ac:dyDescent="0.4">
      <c r="A65" s="95" t="str">
        <f t="shared" si="0"/>
        <v/>
      </c>
      <c r="B65" s="43"/>
      <c r="C65" s="43"/>
      <c r="D65" s="70"/>
      <c r="E65" s="117"/>
      <c r="F65" s="46"/>
      <c r="G65" s="44"/>
      <c r="H65" s="160"/>
      <c r="I65" s="81"/>
      <c r="J65" s="45"/>
      <c r="K65" s="46"/>
      <c r="M65" s="24"/>
    </row>
    <row r="66" spans="1:13" x14ac:dyDescent="0.4">
      <c r="A66" s="95" t="str">
        <f t="shared" si="0"/>
        <v/>
      </c>
      <c r="B66" s="43"/>
      <c r="C66" s="43"/>
      <c r="D66" s="70"/>
      <c r="E66" s="117"/>
      <c r="F66" s="46"/>
      <c r="G66" s="44"/>
      <c r="H66" s="160"/>
      <c r="I66" s="81"/>
      <c r="J66" s="45"/>
      <c r="K66" s="46"/>
      <c r="M66" s="24"/>
    </row>
    <row r="67" spans="1:13" x14ac:dyDescent="0.4">
      <c r="A67" s="95" t="str">
        <f t="shared" si="0"/>
        <v/>
      </c>
      <c r="B67" s="43"/>
      <c r="C67" s="43"/>
      <c r="D67" s="70"/>
      <c r="E67" s="117"/>
      <c r="F67" s="46"/>
      <c r="G67" s="44"/>
      <c r="H67" s="160"/>
      <c r="I67" s="81"/>
      <c r="J67" s="45"/>
      <c r="K67" s="46"/>
    </row>
    <row r="68" spans="1:13" x14ac:dyDescent="0.4">
      <c r="A68" s="95" t="str">
        <f t="shared" si="0"/>
        <v/>
      </c>
      <c r="B68" s="43"/>
      <c r="C68" s="43"/>
      <c r="D68" s="70"/>
      <c r="E68" s="117"/>
      <c r="F68" s="46"/>
      <c r="G68" s="44"/>
      <c r="H68" s="160"/>
      <c r="I68" s="81"/>
      <c r="J68" s="45"/>
      <c r="K68" s="46"/>
    </row>
    <row r="69" spans="1:13" x14ac:dyDescent="0.4">
      <c r="A69" s="95" t="str">
        <f t="shared" si="0"/>
        <v/>
      </c>
      <c r="B69" s="43"/>
      <c r="C69" s="43"/>
      <c r="D69" s="70"/>
      <c r="E69" s="117"/>
      <c r="F69" s="46"/>
      <c r="G69" s="44"/>
      <c r="H69" s="160"/>
      <c r="I69" s="81"/>
      <c r="J69" s="45"/>
      <c r="K69" s="46"/>
    </row>
    <row r="70" spans="1:13" x14ac:dyDescent="0.4">
      <c r="A70" s="95" t="str">
        <f t="shared" si="0"/>
        <v/>
      </c>
      <c r="B70" s="43"/>
      <c r="C70" s="43"/>
      <c r="D70" s="70"/>
      <c r="E70" s="117"/>
      <c r="F70" s="46"/>
      <c r="G70" s="44"/>
      <c r="H70" s="160"/>
      <c r="I70" s="81"/>
      <c r="J70" s="45"/>
      <c r="K70" s="46"/>
    </row>
    <row r="71" spans="1:13" x14ac:dyDescent="0.4">
      <c r="A71" s="95" t="str">
        <f t="shared" si="0"/>
        <v/>
      </c>
      <c r="B71" s="43"/>
      <c r="C71" s="43"/>
      <c r="D71" s="70"/>
      <c r="E71" s="117"/>
      <c r="F71" s="46"/>
      <c r="G71" s="44"/>
      <c r="H71" s="160"/>
      <c r="I71" s="81"/>
      <c r="J71" s="45"/>
      <c r="K71" s="46"/>
    </row>
    <row r="72" spans="1:13" x14ac:dyDescent="0.4">
      <c r="A72" s="95" t="str">
        <f t="shared" si="0"/>
        <v/>
      </c>
      <c r="B72" s="43"/>
      <c r="C72" s="43"/>
      <c r="D72" s="70"/>
      <c r="E72" s="117"/>
      <c r="F72" s="46"/>
      <c r="G72" s="44"/>
      <c r="H72" s="160"/>
      <c r="I72" s="81"/>
      <c r="J72" s="45"/>
      <c r="K72" s="46"/>
    </row>
    <row r="73" spans="1:13" x14ac:dyDescent="0.4">
      <c r="A73" s="95" t="str">
        <f t="shared" si="0"/>
        <v/>
      </c>
      <c r="B73" s="43"/>
      <c r="C73" s="43"/>
      <c r="D73" s="70"/>
      <c r="E73" s="117"/>
      <c r="F73" s="46"/>
      <c r="G73" s="44"/>
      <c r="H73" s="160"/>
      <c r="I73" s="81"/>
      <c r="J73" s="45"/>
      <c r="K73" s="46"/>
    </row>
    <row r="74" spans="1:13" x14ac:dyDescent="0.4">
      <c r="A74" s="95" t="str">
        <f t="shared" si="0"/>
        <v/>
      </c>
      <c r="B74" s="43"/>
      <c r="C74" s="43"/>
      <c r="D74" s="70"/>
      <c r="E74" s="117"/>
      <c r="F74" s="46"/>
      <c r="G74" s="44"/>
      <c r="H74" s="160"/>
      <c r="I74" s="81"/>
      <c r="J74" s="45"/>
      <c r="K74" s="46"/>
    </row>
    <row r="75" spans="1:13" x14ac:dyDescent="0.4">
      <c r="A75" s="95" t="str">
        <f t="shared" si="0"/>
        <v/>
      </c>
      <c r="B75" s="43"/>
      <c r="C75" s="43"/>
      <c r="D75" s="70"/>
      <c r="E75" s="117"/>
      <c r="F75" s="46"/>
      <c r="G75" s="44"/>
      <c r="H75" s="160"/>
      <c r="I75" s="81"/>
      <c r="J75" s="45"/>
      <c r="K75" s="46"/>
    </row>
    <row r="76" spans="1:13" x14ac:dyDescent="0.4">
      <c r="A76" s="95" t="str">
        <f t="shared" si="0"/>
        <v/>
      </c>
      <c r="B76" s="43"/>
      <c r="C76" s="43"/>
      <c r="D76" s="70"/>
      <c r="E76" s="117"/>
      <c r="F76" s="46"/>
      <c r="G76" s="44"/>
      <c r="H76" s="160"/>
      <c r="I76" s="81"/>
      <c r="J76" s="45"/>
      <c r="K76" s="46"/>
    </row>
    <row r="77" spans="1:13" x14ac:dyDescent="0.4">
      <c r="A77" s="95" t="str">
        <f t="shared" si="0"/>
        <v/>
      </c>
      <c r="B77" s="43"/>
      <c r="C77" s="43"/>
      <c r="D77" s="70"/>
      <c r="E77" s="117"/>
      <c r="F77" s="46"/>
      <c r="G77" s="44"/>
      <c r="H77" s="160"/>
      <c r="I77" s="81"/>
      <c r="J77" s="45"/>
      <c r="K77" s="46"/>
    </row>
    <row r="78" spans="1:13" x14ac:dyDescent="0.4">
      <c r="A78" s="95" t="str">
        <f t="shared" si="0"/>
        <v/>
      </c>
      <c r="B78" s="43"/>
      <c r="C78" s="43"/>
      <c r="D78" s="70"/>
      <c r="E78" s="117"/>
      <c r="F78" s="46"/>
      <c r="G78" s="44"/>
      <c r="H78" s="160"/>
      <c r="I78" s="81"/>
      <c r="J78" s="45"/>
      <c r="K78" s="46"/>
    </row>
    <row r="79" spans="1:13" x14ac:dyDescent="0.4">
      <c r="A79" s="95" t="str">
        <f t="shared" si="0"/>
        <v/>
      </c>
      <c r="B79" s="43"/>
      <c r="C79" s="43"/>
      <c r="D79" s="70"/>
      <c r="E79" s="117"/>
      <c r="F79" s="46"/>
      <c r="G79" s="44"/>
      <c r="H79" s="160"/>
      <c r="I79" s="81"/>
      <c r="J79" s="45"/>
      <c r="K79" s="46"/>
    </row>
    <row r="80" spans="1:13" x14ac:dyDescent="0.4">
      <c r="A80" s="95" t="str">
        <f t="shared" si="0"/>
        <v/>
      </c>
      <c r="B80" s="43"/>
      <c r="C80" s="43"/>
      <c r="D80" s="70"/>
      <c r="E80" s="117"/>
      <c r="F80" s="46"/>
      <c r="G80" s="44"/>
      <c r="H80" s="160"/>
      <c r="I80" s="81"/>
      <c r="J80" s="45"/>
      <c r="K80" s="46"/>
    </row>
    <row r="81" spans="1:11" x14ac:dyDescent="0.4">
      <c r="A81" s="95" t="str">
        <f t="shared" si="0"/>
        <v/>
      </c>
      <c r="B81" s="43"/>
      <c r="C81" s="43"/>
      <c r="D81" s="70"/>
      <c r="E81" s="117"/>
      <c r="F81" s="46"/>
      <c r="G81" s="44"/>
      <c r="H81" s="160"/>
      <c r="I81" s="81"/>
      <c r="J81" s="45"/>
      <c r="K81" s="46"/>
    </row>
    <row r="82" spans="1:11" x14ac:dyDescent="0.4">
      <c r="A82" s="95" t="str">
        <f t="shared" si="0"/>
        <v/>
      </c>
      <c r="B82" s="43"/>
      <c r="C82" s="43"/>
      <c r="D82" s="70"/>
      <c r="E82" s="117"/>
      <c r="F82" s="46"/>
      <c r="G82" s="44"/>
      <c r="H82" s="160"/>
      <c r="I82" s="81"/>
      <c r="J82" s="45"/>
      <c r="K82" s="46"/>
    </row>
    <row r="83" spans="1:11" x14ac:dyDescent="0.4">
      <c r="A83" s="95" t="str">
        <f t="shared" si="0"/>
        <v/>
      </c>
      <c r="B83" s="43"/>
      <c r="C83" s="43"/>
      <c r="D83" s="70"/>
      <c r="E83" s="117"/>
      <c r="F83" s="46"/>
      <c r="G83" s="44"/>
      <c r="H83" s="160"/>
      <c r="I83" s="81"/>
      <c r="J83" s="45"/>
      <c r="K83" s="46"/>
    </row>
    <row r="84" spans="1:11" x14ac:dyDescent="0.4">
      <c r="A84" s="95" t="str">
        <f t="shared" ref="A84:A118" si="1">IF(COUNTIF(D84:D183,D84)=1,ROW(),"")</f>
        <v/>
      </c>
      <c r="B84" s="43"/>
      <c r="C84" s="43"/>
      <c r="D84" s="70"/>
      <c r="E84" s="117"/>
      <c r="F84" s="46"/>
      <c r="G84" s="44"/>
      <c r="H84" s="160"/>
      <c r="I84" s="81"/>
      <c r="J84" s="45"/>
      <c r="K84" s="46"/>
    </row>
    <row r="85" spans="1:11" x14ac:dyDescent="0.4">
      <c r="A85" s="95" t="str">
        <f t="shared" si="1"/>
        <v/>
      </c>
      <c r="B85" s="43"/>
      <c r="C85" s="43"/>
      <c r="D85" s="70"/>
      <c r="E85" s="117"/>
      <c r="F85" s="46"/>
      <c r="G85" s="44"/>
      <c r="H85" s="160"/>
      <c r="I85" s="81"/>
      <c r="J85" s="45"/>
      <c r="K85" s="46"/>
    </row>
    <row r="86" spans="1:11" x14ac:dyDescent="0.4">
      <c r="A86" s="95" t="str">
        <f t="shared" si="1"/>
        <v/>
      </c>
      <c r="B86" s="43"/>
      <c r="C86" s="43"/>
      <c r="D86" s="70"/>
      <c r="E86" s="117"/>
      <c r="F86" s="46"/>
      <c r="G86" s="44"/>
      <c r="H86" s="160"/>
      <c r="I86" s="81"/>
      <c r="J86" s="45"/>
      <c r="K86" s="46"/>
    </row>
    <row r="87" spans="1:11" x14ac:dyDescent="0.4">
      <c r="A87" s="95" t="str">
        <f t="shared" si="1"/>
        <v/>
      </c>
      <c r="B87" s="43"/>
      <c r="C87" s="43"/>
      <c r="D87" s="70"/>
      <c r="E87" s="117"/>
      <c r="F87" s="46"/>
      <c r="G87" s="44"/>
      <c r="H87" s="160"/>
      <c r="I87" s="81"/>
      <c r="J87" s="45"/>
      <c r="K87" s="46"/>
    </row>
    <row r="88" spans="1:11" x14ac:dyDescent="0.4">
      <c r="A88" s="95" t="str">
        <f t="shared" si="1"/>
        <v/>
      </c>
      <c r="B88" s="43"/>
      <c r="C88" s="43"/>
      <c r="D88" s="70"/>
      <c r="E88" s="117"/>
      <c r="F88" s="46"/>
      <c r="G88" s="44"/>
      <c r="H88" s="160"/>
      <c r="I88" s="81"/>
      <c r="J88" s="45"/>
      <c r="K88" s="46"/>
    </row>
    <row r="89" spans="1:11" x14ac:dyDescent="0.4">
      <c r="A89" s="95" t="str">
        <f t="shared" si="1"/>
        <v/>
      </c>
      <c r="B89" s="43"/>
      <c r="C89" s="43"/>
      <c r="D89" s="70"/>
      <c r="E89" s="117"/>
      <c r="F89" s="46"/>
      <c r="G89" s="44"/>
      <c r="H89" s="160"/>
      <c r="I89" s="81"/>
      <c r="J89" s="45"/>
      <c r="K89" s="46"/>
    </row>
    <row r="90" spans="1:11" x14ac:dyDescent="0.4">
      <c r="A90" s="95" t="str">
        <f t="shared" si="1"/>
        <v/>
      </c>
      <c r="B90" s="43"/>
      <c r="C90" s="43"/>
      <c r="D90" s="70"/>
      <c r="E90" s="117"/>
      <c r="F90" s="46"/>
      <c r="G90" s="44"/>
      <c r="H90" s="160"/>
      <c r="I90" s="81"/>
      <c r="J90" s="45"/>
      <c r="K90" s="46"/>
    </row>
    <row r="91" spans="1:11" x14ac:dyDescent="0.4">
      <c r="A91" s="95" t="str">
        <f t="shared" si="1"/>
        <v/>
      </c>
      <c r="B91" s="43"/>
      <c r="C91" s="43"/>
      <c r="D91" s="70"/>
      <c r="E91" s="117"/>
      <c r="F91" s="46"/>
      <c r="G91" s="44"/>
      <c r="H91" s="160"/>
      <c r="I91" s="81"/>
      <c r="J91" s="45"/>
      <c r="K91" s="46"/>
    </row>
    <row r="92" spans="1:11" x14ac:dyDescent="0.4">
      <c r="A92" s="95" t="str">
        <f t="shared" si="1"/>
        <v/>
      </c>
      <c r="B92" s="43"/>
      <c r="C92" s="43"/>
      <c r="D92" s="70"/>
      <c r="E92" s="117"/>
      <c r="F92" s="46"/>
      <c r="G92" s="44"/>
      <c r="H92" s="160"/>
      <c r="I92" s="81"/>
      <c r="J92" s="45"/>
      <c r="K92" s="46"/>
    </row>
    <row r="93" spans="1:11" x14ac:dyDescent="0.4">
      <c r="A93" s="95" t="str">
        <f t="shared" si="1"/>
        <v/>
      </c>
      <c r="B93" s="43"/>
      <c r="C93" s="43"/>
      <c r="D93" s="70"/>
      <c r="E93" s="117"/>
      <c r="F93" s="46"/>
      <c r="G93" s="44"/>
      <c r="H93" s="160"/>
      <c r="I93" s="81"/>
      <c r="J93" s="45"/>
      <c r="K93" s="46"/>
    </row>
    <row r="94" spans="1:11" x14ac:dyDescent="0.4">
      <c r="A94" s="95" t="str">
        <f t="shared" si="1"/>
        <v/>
      </c>
      <c r="B94" s="43"/>
      <c r="C94" s="43"/>
      <c r="D94" s="70"/>
      <c r="E94" s="117"/>
      <c r="F94" s="46"/>
      <c r="G94" s="44"/>
      <c r="H94" s="160"/>
      <c r="I94" s="81"/>
      <c r="J94" s="45"/>
      <c r="K94" s="46"/>
    </row>
    <row r="95" spans="1:11" x14ac:dyDescent="0.4">
      <c r="A95" s="95" t="str">
        <f t="shared" si="1"/>
        <v/>
      </c>
      <c r="B95" s="43"/>
      <c r="C95" s="43"/>
      <c r="D95" s="70"/>
      <c r="E95" s="117"/>
      <c r="F95" s="46"/>
      <c r="G95" s="44"/>
      <c r="H95" s="160"/>
      <c r="I95" s="81"/>
      <c r="J95" s="45"/>
      <c r="K95" s="46"/>
    </row>
    <row r="96" spans="1:11" x14ac:dyDescent="0.4">
      <c r="A96" s="95" t="str">
        <f t="shared" si="1"/>
        <v/>
      </c>
      <c r="B96" s="43"/>
      <c r="C96" s="43"/>
      <c r="D96" s="70"/>
      <c r="E96" s="117"/>
      <c r="F96" s="46"/>
      <c r="G96" s="44"/>
      <c r="H96" s="160"/>
      <c r="I96" s="81"/>
      <c r="J96" s="45"/>
      <c r="K96" s="46"/>
    </row>
    <row r="97" spans="1:11" x14ac:dyDescent="0.4">
      <c r="A97" s="95" t="str">
        <f t="shared" si="1"/>
        <v/>
      </c>
      <c r="B97" s="43"/>
      <c r="C97" s="43"/>
      <c r="D97" s="70"/>
      <c r="E97" s="117"/>
      <c r="F97" s="46"/>
      <c r="G97" s="44"/>
      <c r="H97" s="160"/>
      <c r="I97" s="81"/>
      <c r="J97" s="45"/>
      <c r="K97" s="46"/>
    </row>
    <row r="98" spans="1:11" x14ac:dyDescent="0.4">
      <c r="A98" s="95" t="str">
        <f t="shared" si="1"/>
        <v/>
      </c>
      <c r="B98" s="43"/>
      <c r="C98" s="43"/>
      <c r="D98" s="70"/>
      <c r="E98" s="117"/>
      <c r="F98" s="46"/>
      <c r="G98" s="44"/>
      <c r="H98" s="160"/>
      <c r="I98" s="81"/>
      <c r="J98" s="45"/>
      <c r="K98" s="46"/>
    </row>
    <row r="99" spans="1:11" x14ac:dyDescent="0.4">
      <c r="A99" s="95" t="str">
        <f t="shared" si="1"/>
        <v/>
      </c>
      <c r="B99" s="43"/>
      <c r="C99" s="43"/>
      <c r="D99" s="70"/>
      <c r="E99" s="117"/>
      <c r="F99" s="46"/>
      <c r="G99" s="44"/>
      <c r="H99" s="160"/>
      <c r="I99" s="81"/>
      <c r="J99" s="45"/>
      <c r="K99" s="46"/>
    </row>
    <row r="100" spans="1:11" x14ac:dyDescent="0.4">
      <c r="A100" s="95" t="str">
        <f t="shared" si="1"/>
        <v/>
      </c>
      <c r="B100" s="43"/>
      <c r="C100" s="43"/>
      <c r="D100" s="70"/>
      <c r="E100" s="117"/>
      <c r="F100" s="46"/>
      <c r="G100" s="44"/>
      <c r="H100" s="160"/>
      <c r="I100" s="81"/>
      <c r="J100" s="45"/>
      <c r="K100" s="46"/>
    </row>
    <row r="101" spans="1:11" x14ac:dyDescent="0.4">
      <c r="A101" s="95" t="str">
        <f t="shared" si="1"/>
        <v/>
      </c>
      <c r="B101" s="43"/>
      <c r="C101" s="43"/>
      <c r="D101" s="70"/>
      <c r="E101" s="117"/>
      <c r="F101" s="46"/>
      <c r="G101" s="44"/>
      <c r="H101" s="160"/>
      <c r="I101" s="81"/>
      <c r="J101" s="45"/>
      <c r="K101" s="46"/>
    </row>
    <row r="102" spans="1:11" x14ac:dyDescent="0.4">
      <c r="A102" s="95" t="str">
        <f t="shared" si="1"/>
        <v/>
      </c>
      <c r="B102" s="43"/>
      <c r="C102" s="43"/>
      <c r="D102" s="70"/>
      <c r="E102" s="117"/>
      <c r="F102" s="46"/>
      <c r="G102" s="44"/>
      <c r="H102" s="160"/>
      <c r="I102" s="81"/>
      <c r="J102" s="45"/>
      <c r="K102" s="46"/>
    </row>
    <row r="103" spans="1:11" x14ac:dyDescent="0.4">
      <c r="A103" s="95" t="str">
        <f t="shared" si="1"/>
        <v/>
      </c>
      <c r="B103" s="43"/>
      <c r="C103" s="43"/>
      <c r="D103" s="70"/>
      <c r="E103" s="117"/>
      <c r="F103" s="46"/>
      <c r="G103" s="44"/>
      <c r="H103" s="160"/>
      <c r="I103" s="81"/>
      <c r="J103" s="45"/>
      <c r="K103" s="46"/>
    </row>
    <row r="104" spans="1:11" x14ac:dyDescent="0.4">
      <c r="A104" s="95" t="str">
        <f t="shared" si="1"/>
        <v/>
      </c>
      <c r="B104" s="43"/>
      <c r="C104" s="43"/>
      <c r="D104" s="70"/>
      <c r="E104" s="117"/>
      <c r="F104" s="46"/>
      <c r="G104" s="44"/>
      <c r="H104" s="160"/>
      <c r="I104" s="81"/>
      <c r="J104" s="45"/>
      <c r="K104" s="46"/>
    </row>
    <row r="105" spans="1:11" x14ac:dyDescent="0.4">
      <c r="A105" s="95" t="str">
        <f t="shared" si="1"/>
        <v/>
      </c>
      <c r="B105" s="43"/>
      <c r="C105" s="43"/>
      <c r="D105" s="70"/>
      <c r="E105" s="117"/>
      <c r="F105" s="46"/>
      <c r="G105" s="44"/>
      <c r="H105" s="160"/>
      <c r="I105" s="81"/>
      <c r="J105" s="45"/>
      <c r="K105" s="46"/>
    </row>
    <row r="106" spans="1:11" x14ac:dyDescent="0.4">
      <c r="A106" s="95" t="str">
        <f t="shared" si="1"/>
        <v/>
      </c>
      <c r="B106" s="43"/>
      <c r="C106" s="43"/>
      <c r="D106" s="70"/>
      <c r="E106" s="117"/>
      <c r="F106" s="46"/>
      <c r="G106" s="44"/>
      <c r="H106" s="160"/>
      <c r="I106" s="81"/>
      <c r="J106" s="45"/>
      <c r="K106" s="46"/>
    </row>
    <row r="107" spans="1:11" x14ac:dyDescent="0.4">
      <c r="A107" s="95" t="str">
        <f t="shared" si="1"/>
        <v/>
      </c>
      <c r="B107" s="43"/>
      <c r="C107" s="43"/>
      <c r="D107" s="70"/>
      <c r="E107" s="117"/>
      <c r="F107" s="46"/>
      <c r="G107" s="44"/>
      <c r="H107" s="160"/>
      <c r="I107" s="81"/>
      <c r="J107" s="45"/>
      <c r="K107" s="46"/>
    </row>
    <row r="108" spans="1:11" x14ac:dyDescent="0.4">
      <c r="A108" s="95" t="str">
        <f t="shared" si="1"/>
        <v/>
      </c>
      <c r="B108" s="43"/>
      <c r="C108" s="43"/>
      <c r="D108" s="70"/>
      <c r="E108" s="117"/>
      <c r="F108" s="46"/>
      <c r="G108" s="44"/>
      <c r="H108" s="160"/>
      <c r="I108" s="81"/>
      <c r="J108" s="45"/>
      <c r="K108" s="46"/>
    </row>
    <row r="109" spans="1:11" x14ac:dyDescent="0.4">
      <c r="A109" s="95" t="str">
        <f t="shared" si="1"/>
        <v/>
      </c>
      <c r="B109" s="43"/>
      <c r="C109" s="43"/>
      <c r="D109" s="70"/>
      <c r="E109" s="117"/>
      <c r="F109" s="46"/>
      <c r="G109" s="44"/>
      <c r="H109" s="160"/>
      <c r="I109" s="81"/>
      <c r="J109" s="45"/>
      <c r="K109" s="46"/>
    </row>
    <row r="110" spans="1:11" x14ac:dyDescent="0.4">
      <c r="A110" s="95" t="str">
        <f t="shared" si="1"/>
        <v/>
      </c>
      <c r="B110" s="43"/>
      <c r="C110" s="43"/>
      <c r="D110" s="70"/>
      <c r="E110" s="117"/>
      <c r="F110" s="46"/>
      <c r="G110" s="44"/>
      <c r="H110" s="160"/>
      <c r="I110" s="81"/>
      <c r="J110" s="45"/>
      <c r="K110" s="46"/>
    </row>
    <row r="111" spans="1:11" x14ac:dyDescent="0.4">
      <c r="A111" s="95" t="str">
        <f t="shared" si="1"/>
        <v/>
      </c>
      <c r="B111" s="43"/>
      <c r="C111" s="43"/>
      <c r="D111" s="70"/>
      <c r="E111" s="117"/>
      <c r="F111" s="46"/>
      <c r="G111" s="44"/>
      <c r="H111" s="160"/>
      <c r="I111" s="81"/>
      <c r="J111" s="45"/>
      <c r="K111" s="46"/>
    </row>
    <row r="112" spans="1:11" x14ac:dyDescent="0.4">
      <c r="A112" s="95" t="str">
        <f t="shared" si="1"/>
        <v/>
      </c>
      <c r="B112" s="43"/>
      <c r="C112" s="43"/>
      <c r="D112" s="70"/>
      <c r="E112" s="117"/>
      <c r="F112" s="46"/>
      <c r="G112" s="44"/>
      <c r="H112" s="160"/>
      <c r="I112" s="81"/>
      <c r="J112" s="45"/>
      <c r="K112" s="46"/>
    </row>
    <row r="113" spans="1:11" x14ac:dyDescent="0.4">
      <c r="A113" s="95" t="str">
        <f t="shared" si="1"/>
        <v/>
      </c>
      <c r="B113" s="43"/>
      <c r="C113" s="43"/>
      <c r="D113" s="70"/>
      <c r="E113" s="117"/>
      <c r="F113" s="46"/>
      <c r="G113" s="44"/>
      <c r="H113" s="160"/>
      <c r="I113" s="81"/>
      <c r="J113" s="45"/>
      <c r="K113" s="46"/>
    </row>
    <row r="114" spans="1:11" x14ac:dyDescent="0.4">
      <c r="A114" s="95" t="str">
        <f t="shared" si="1"/>
        <v/>
      </c>
      <c r="B114" s="43"/>
      <c r="C114" s="43"/>
      <c r="D114" s="70"/>
      <c r="E114" s="117"/>
      <c r="F114" s="46"/>
      <c r="G114" s="44"/>
      <c r="H114" s="160"/>
      <c r="I114" s="81"/>
      <c r="J114" s="45"/>
      <c r="K114" s="46"/>
    </row>
    <row r="115" spans="1:11" x14ac:dyDescent="0.4">
      <c r="A115" s="95" t="str">
        <f t="shared" si="1"/>
        <v/>
      </c>
      <c r="B115" s="43"/>
      <c r="C115" s="43"/>
      <c r="D115" s="70"/>
      <c r="E115" s="117"/>
      <c r="F115" s="46"/>
      <c r="G115" s="44"/>
      <c r="H115" s="160"/>
      <c r="I115" s="81"/>
      <c r="J115" s="45"/>
      <c r="K115" s="46"/>
    </row>
    <row r="116" spans="1:11" x14ac:dyDescent="0.4">
      <c r="A116" s="95" t="str">
        <f t="shared" si="1"/>
        <v/>
      </c>
      <c r="B116" s="43"/>
      <c r="C116" s="43"/>
      <c r="D116" s="70"/>
      <c r="E116" s="117"/>
      <c r="F116" s="46"/>
      <c r="G116" s="44"/>
      <c r="H116" s="160"/>
      <c r="I116" s="81"/>
      <c r="J116" s="45"/>
      <c r="K116" s="46"/>
    </row>
    <row r="117" spans="1:11" x14ac:dyDescent="0.4">
      <c r="A117" s="95" t="str">
        <f t="shared" si="1"/>
        <v/>
      </c>
      <c r="B117" s="43"/>
      <c r="C117" s="43"/>
      <c r="D117" s="70"/>
      <c r="E117" s="117"/>
      <c r="F117" s="46"/>
      <c r="G117" s="44"/>
      <c r="H117" s="160"/>
      <c r="I117" s="81"/>
      <c r="J117" s="45"/>
      <c r="K117" s="46"/>
    </row>
    <row r="118" spans="1:11" x14ac:dyDescent="0.4">
      <c r="A118" s="95" t="str">
        <f t="shared" si="1"/>
        <v/>
      </c>
      <c r="B118" s="43"/>
      <c r="C118" s="43"/>
      <c r="D118" s="70"/>
      <c r="E118" s="117"/>
      <c r="F118" s="46"/>
      <c r="G118" s="44"/>
      <c r="H118" s="160"/>
      <c r="I118" s="81"/>
      <c r="J118" s="45"/>
      <c r="K118" s="46"/>
    </row>
  </sheetData>
  <sheetProtection password="D2DD" sheet="1" objects="1" scenarios="1" selectLockedCells="1" selectUnlockedCells="1"/>
  <mergeCells count="14">
    <mergeCell ref="B10:E10"/>
    <mergeCell ref="C11:E11"/>
    <mergeCell ref="C13:E13"/>
    <mergeCell ref="B13:B14"/>
    <mergeCell ref="B11:B12"/>
    <mergeCell ref="C14:D14"/>
    <mergeCell ref="A2:J2"/>
    <mergeCell ref="D3:E3"/>
    <mergeCell ref="D4:E4"/>
    <mergeCell ref="B3:C3"/>
    <mergeCell ref="B6:C6"/>
    <mergeCell ref="B4:C4"/>
    <mergeCell ref="E6:F7"/>
    <mergeCell ref="B7:C7"/>
  </mergeCells>
  <phoneticPr fontId="3"/>
  <conditionalFormatting sqref="A19:K118">
    <cfRule type="expression" priority="20" stopIfTrue="1">
      <formula>$B19=""</formula>
    </cfRule>
  </conditionalFormatting>
  <conditionalFormatting sqref="E6">
    <cfRule type="expression" dxfId="3" priority="1">
      <formula>OR(AND($D$6="",$D$7=""),$D$6="",$D$7="")</formula>
    </cfRule>
  </conditionalFormatting>
  <dataValidations count="2">
    <dataValidation imeMode="hiragana" allowBlank="1" showInputMessage="1" showErrorMessage="1" sqref="D6"/>
    <dataValidation type="date" operator="greaterThanOrEqual" allowBlank="1" showInputMessage="1" showErrorMessage="1" errorTitle="入力エラー" error="感染対応期間外の購入品のため、計上できません。" sqref="B19:B118">
      <formula1>$D$6</formula1>
    </dataValidation>
  </dataValidations>
  <pageMargins left="0.7" right="0.7" top="0.75" bottom="0.75" header="0.3" footer="0.3"/>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219075</xdr:colOff>
                    <xdr:row>10</xdr:row>
                    <xdr:rowOff>0</xdr:rowOff>
                  </from>
                  <to>
                    <xdr:col>1</xdr:col>
                    <xdr:colOff>438150</xdr:colOff>
                    <xdr:row>11</xdr:row>
                    <xdr:rowOff>9525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219075</xdr:colOff>
                    <xdr:row>12</xdr:row>
                    <xdr:rowOff>9525</xdr:rowOff>
                  </from>
                  <to>
                    <xdr:col>1</xdr:col>
                    <xdr:colOff>438150</xdr:colOff>
                    <xdr:row>13</xdr:row>
                    <xdr:rowOff>19050</xdr:rowOff>
                  </to>
                </anchor>
              </controlPr>
            </control>
          </mc:Choice>
        </mc:AlternateContent>
        <mc:AlternateContent xmlns:mc="http://schemas.openxmlformats.org/markup-compatibility/2006">
          <mc:Choice Requires="x14">
            <control shapeId="18438" r:id="rId6" name="Check Box 6">
              <controlPr defaultSize="0" autoFill="0" autoLine="0" autoPict="0">
                <anchor moveWithCells="1">
                  <from>
                    <xdr:col>1</xdr:col>
                    <xdr:colOff>219075</xdr:colOff>
                    <xdr:row>10</xdr:row>
                    <xdr:rowOff>0</xdr:rowOff>
                  </from>
                  <to>
                    <xdr:col>1</xdr:col>
                    <xdr:colOff>438150</xdr:colOff>
                    <xdr:row>11</xdr:row>
                    <xdr:rowOff>9525</xdr:rowOff>
                  </to>
                </anchor>
              </controlPr>
            </control>
          </mc:Choice>
        </mc:AlternateContent>
        <mc:AlternateContent xmlns:mc="http://schemas.openxmlformats.org/markup-compatibility/2006">
          <mc:Choice Requires="x14">
            <control shapeId="18439" r:id="rId7" name="Check Box 7">
              <controlPr defaultSize="0" autoFill="0" autoLine="0" autoPict="0">
                <anchor moveWithCells="1">
                  <from>
                    <xdr:col>1</xdr:col>
                    <xdr:colOff>219075</xdr:colOff>
                    <xdr:row>12</xdr:row>
                    <xdr:rowOff>9525</xdr:rowOff>
                  </from>
                  <to>
                    <xdr:col>1</xdr:col>
                    <xdr:colOff>438150</xdr:colOff>
                    <xdr:row>13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費目!$N$2:$N$14</xm:f>
          </x14:formula1>
          <xm:sqref>D19:D118</xm:sqref>
        </x14:dataValidation>
        <x14:dataValidation type="list" allowBlank="1" showInputMessage="1" showErrorMessage="1">
          <x14:formula1>
            <xm:f>費目!$C$1:$C$35</xm:f>
          </x14:formula1>
          <xm:sqref>D4</xm:sqref>
        </x14:dataValidation>
        <x14:dataValidation type="list" allowBlank="1" showInputMessage="1" showErrorMessage="1">
          <x14:formula1>
            <xm:f>費目!$G$1:$G$2</xm:f>
          </x14:formula1>
          <xm:sqref>J3</xm:sqref>
        </x14:dataValidation>
        <x14:dataValidation type="list" allowBlank="1" showInputMessage="1" showErrorMessage="1">
          <x14:formula1>
            <xm:f>費目!$K$1:$K$3</xm:f>
          </x14:formula1>
          <xm:sqref>H14 C14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view="pageBreakPreview" topLeftCell="B1" zoomScaleNormal="85" zoomScaleSheetLayoutView="100" workbookViewId="0">
      <selection activeCell="B1" sqref="B1"/>
    </sheetView>
  </sheetViews>
  <sheetFormatPr defaultRowHeight="18.75" x14ac:dyDescent="0.4"/>
  <cols>
    <col min="1" max="1" width="14.125" style="24" hidden="1" customWidth="1"/>
    <col min="2" max="3" width="7.875" style="24" customWidth="1"/>
    <col min="4" max="4" width="11" style="24" customWidth="1"/>
    <col min="5" max="5" width="7" style="24" customWidth="1"/>
    <col min="6" max="6" width="7.25" style="24" customWidth="1"/>
    <col min="7" max="7" width="11.5" style="24" customWidth="1"/>
    <col min="8" max="8" width="4.625" style="24" customWidth="1"/>
    <col min="9" max="9" width="7" style="24" customWidth="1"/>
    <col min="10" max="10" width="7.25" style="24" customWidth="1"/>
    <col min="11" max="11" width="8.375" style="24" hidden="1" customWidth="1"/>
    <col min="12" max="12" width="3.375" style="24" hidden="1" customWidth="1"/>
    <col min="13" max="13" width="9" style="24" customWidth="1"/>
    <col min="14" max="14" width="6" style="24" customWidth="1"/>
    <col min="15" max="15" width="10.125" style="24" customWidth="1"/>
    <col min="16" max="16" width="4.625" style="24" customWidth="1"/>
    <col min="17" max="17" width="19" style="24" customWidth="1"/>
    <col min="18" max="18" width="9" style="109"/>
  </cols>
  <sheetData>
    <row r="1" spans="1:20" ht="24.75" customHeight="1" x14ac:dyDescent="0.4">
      <c r="A1" s="19"/>
      <c r="B1" s="24" t="s">
        <v>99</v>
      </c>
      <c r="Q1" s="166" t="s">
        <v>102</v>
      </c>
    </row>
    <row r="2" spans="1:20" ht="30" customHeight="1" thickBot="1" x14ac:dyDescent="0.45">
      <c r="A2" s="15"/>
      <c r="B2" s="233" t="s">
        <v>141</v>
      </c>
      <c r="C2" s="233"/>
      <c r="D2" s="233"/>
      <c r="E2" s="233"/>
      <c r="F2" s="233"/>
      <c r="G2" s="233"/>
      <c r="H2" s="233"/>
      <c r="I2" s="233"/>
      <c r="J2" s="233"/>
      <c r="K2" s="233"/>
      <c r="L2" s="233"/>
      <c r="M2" s="233"/>
      <c r="N2" s="233"/>
      <c r="O2" s="233"/>
      <c r="Q2" s="173" t="s">
        <v>198</v>
      </c>
      <c r="R2" s="110"/>
      <c r="S2" s="14"/>
      <c r="T2" s="14"/>
    </row>
    <row r="3" spans="1:20" s="2" customFormat="1" x14ac:dyDescent="0.4">
      <c r="A3" s="237" t="s">
        <v>0</v>
      </c>
      <c r="B3" s="238"/>
      <c r="C3" s="238"/>
      <c r="D3" s="361" t="str">
        <f>IF(【廃棄物処理】一覧表!D3&gt;0,【廃棄物処理】一覧表!D3,"")</f>
        <v>特別養護老人ホーム　長寿</v>
      </c>
      <c r="E3" s="362"/>
      <c r="F3" s="363"/>
      <c r="G3" s="25"/>
      <c r="H3" s="26"/>
      <c r="J3" s="62"/>
      <c r="K3" s="62"/>
      <c r="L3" s="62"/>
      <c r="M3" s="62"/>
      <c r="N3" s="62"/>
      <c r="P3" s="176" t="str">
        <f>IF(【廃棄物処理】一覧表!J3&gt;0,【廃棄物処理】一覧表!J3,"")</f>
        <v>R5</v>
      </c>
      <c r="Q3" s="229" t="s">
        <v>24</v>
      </c>
      <c r="R3" s="111"/>
    </row>
    <row r="4" spans="1:20" s="2" customFormat="1" ht="19.5" thickBot="1" x14ac:dyDescent="0.45">
      <c r="A4" s="267" t="s">
        <v>2</v>
      </c>
      <c r="B4" s="268"/>
      <c r="C4" s="268"/>
      <c r="D4" s="364" t="str">
        <f>IF(【廃棄物処理】一覧表!D4&gt;0,【廃棄物処理】一覧表!D4,"")</f>
        <v>介護老人福祉施設</v>
      </c>
      <c r="E4" s="365"/>
      <c r="F4" s="366"/>
      <c r="G4" s="25"/>
      <c r="H4" s="26"/>
      <c r="J4" s="27"/>
      <c r="K4" s="27"/>
      <c r="L4" s="27"/>
      <c r="M4" s="27"/>
      <c r="N4" s="27"/>
      <c r="P4" s="177" t="s">
        <v>3</v>
      </c>
      <c r="Q4" s="230" t="s">
        <v>113</v>
      </c>
      <c r="R4" s="111"/>
    </row>
    <row r="5" spans="1:20" s="2" customFormat="1" ht="9" customHeight="1" x14ac:dyDescent="0.4">
      <c r="A5" s="27"/>
      <c r="B5" s="27"/>
      <c r="C5" s="27"/>
      <c r="D5" s="26"/>
      <c r="E5" s="26"/>
      <c r="F5" s="26"/>
      <c r="G5" s="26"/>
      <c r="H5" s="26"/>
      <c r="I5" s="26"/>
      <c r="J5" s="26"/>
      <c r="K5" s="26"/>
      <c r="L5" s="26"/>
      <c r="M5" s="26"/>
      <c r="N5" s="26"/>
      <c r="O5" s="26"/>
      <c r="P5" s="26"/>
      <c r="Q5" s="28"/>
      <c r="R5" s="111"/>
    </row>
    <row r="6" spans="1:20" ht="20.25" thickBot="1" x14ac:dyDescent="0.45">
      <c r="E6" s="20"/>
      <c r="S6" s="3"/>
      <c r="T6" s="3"/>
    </row>
    <row r="7" spans="1:20" s="89" customFormat="1" ht="30" customHeight="1" thickTop="1" thickBot="1" x14ac:dyDescent="0.45">
      <c r="A7" s="94"/>
      <c r="B7" s="293" t="s">
        <v>127</v>
      </c>
      <c r="C7" s="294"/>
      <c r="D7" s="294"/>
      <c r="E7" s="294"/>
      <c r="F7" s="294"/>
      <c r="G7" s="292" t="s">
        <v>196</v>
      </c>
      <c r="H7" s="292"/>
      <c r="I7" s="292"/>
      <c r="J7" s="292"/>
      <c r="K7" s="141"/>
      <c r="L7" s="142"/>
      <c r="M7" s="371">
        <f>SUM($O$11:$O$30)</f>
        <v>2890</v>
      </c>
      <c r="N7" s="372"/>
      <c r="O7" s="372"/>
      <c r="P7" s="143" t="str">
        <f>IF(M7&lt;&gt;"","円","")</f>
        <v>円</v>
      </c>
      <c r="Q7" s="90"/>
      <c r="R7" s="20"/>
    </row>
    <row r="8" spans="1:20" ht="20.25" thickTop="1" x14ac:dyDescent="0.4">
      <c r="A8" s="305" t="s">
        <v>7</v>
      </c>
      <c r="B8" s="306"/>
      <c r="C8" s="306"/>
      <c r="D8" s="307"/>
      <c r="E8" s="331" t="s">
        <v>97</v>
      </c>
      <c r="F8" s="314"/>
      <c r="G8" s="314"/>
      <c r="H8" s="314"/>
      <c r="I8" s="314"/>
      <c r="J8" s="377"/>
      <c r="K8" s="367"/>
      <c r="L8" s="368"/>
      <c r="M8" s="344" t="s">
        <v>92</v>
      </c>
      <c r="N8" s="345"/>
      <c r="O8" s="345"/>
      <c r="P8" s="346"/>
      <c r="Q8" s="327" t="s">
        <v>143</v>
      </c>
    </row>
    <row r="9" spans="1:20" ht="41.25" customHeight="1" x14ac:dyDescent="0.4">
      <c r="A9" s="308"/>
      <c r="B9" s="309"/>
      <c r="C9" s="309"/>
      <c r="D9" s="310"/>
      <c r="E9" s="342" t="s">
        <v>151</v>
      </c>
      <c r="F9" s="357"/>
      <c r="G9" s="357"/>
      <c r="H9" s="358"/>
      <c r="I9" s="359" t="s">
        <v>148</v>
      </c>
      <c r="J9" s="360"/>
      <c r="K9" s="369"/>
      <c r="L9" s="370"/>
      <c r="M9" s="347"/>
      <c r="N9" s="348"/>
      <c r="O9" s="348"/>
      <c r="P9" s="349"/>
      <c r="Q9" s="328"/>
    </row>
    <row r="10" spans="1:20" ht="19.5" thickBot="1" x14ac:dyDescent="0.45">
      <c r="A10" s="311"/>
      <c r="B10" s="312"/>
      <c r="C10" s="312"/>
      <c r="D10" s="313"/>
      <c r="E10" s="140" t="s">
        <v>96</v>
      </c>
      <c r="F10" s="140" t="s">
        <v>19</v>
      </c>
      <c r="G10" s="376" t="s">
        <v>11</v>
      </c>
      <c r="H10" s="341"/>
      <c r="I10" s="374" t="s">
        <v>10</v>
      </c>
      <c r="J10" s="375"/>
      <c r="K10" s="263" t="s">
        <v>18</v>
      </c>
      <c r="L10" s="263"/>
      <c r="M10" s="282" t="s">
        <v>150</v>
      </c>
      <c r="N10" s="341"/>
      <c r="O10" s="332" t="s">
        <v>95</v>
      </c>
      <c r="P10" s="333"/>
      <c r="Q10" s="329"/>
    </row>
    <row r="11" spans="1:20" x14ac:dyDescent="0.4">
      <c r="A11" s="29">
        <f>INDEX( 【廃棄物処理】一覧表!A:A, SMALL(【廃棄物処理】一覧表!$A$19:$A$118, ROW(【廃棄物処理】補助対象額整理表!A1) ) )</f>
        <v>19</v>
      </c>
      <c r="B11" s="299" t="str">
        <f>IFERROR(VLOOKUP(A11,【廃棄物処理】一覧表!$A$19:$K$118,4,FALSE),"")</f>
        <v>ゴミ袋</v>
      </c>
      <c r="C11" s="299"/>
      <c r="D11" s="299"/>
      <c r="E11" s="216">
        <v>200</v>
      </c>
      <c r="F11" s="217" t="s">
        <v>192</v>
      </c>
      <c r="G11" s="211">
        <f>IFERROR(SUMIF(【廃棄物処理】一覧表!$D$19:$D$118,B11,【廃棄物処理】一覧表!$I$19:$I$118),"")</f>
        <v>450</v>
      </c>
      <c r="H11" s="212" t="str">
        <f>IF(G11&lt;&gt;0,"円","")</f>
        <v>円</v>
      </c>
      <c r="I11" s="223">
        <v>120</v>
      </c>
      <c r="J11" s="224" t="str">
        <f t="shared" ref="J11:J16" si="0">F11</f>
        <v>枚</v>
      </c>
      <c r="K11" s="148">
        <f>IFERROR(G11/E11,"")</f>
        <v>2.25</v>
      </c>
      <c r="L11" s="149" t="str">
        <f>IF(K11&lt;&gt;"","円","")</f>
        <v>円</v>
      </c>
      <c r="M11" s="186">
        <f>IF(I11="","",MIN(E11,I11))</f>
        <v>120</v>
      </c>
      <c r="N11" s="202" t="str">
        <f>IF(F11="","",F11)</f>
        <v>枚</v>
      </c>
      <c r="O11" s="203">
        <f t="shared" ref="O11:O30" si="1">IF(I11="","",ROUNDDOWN(MIN(E11,I11)*K11,0))</f>
        <v>270</v>
      </c>
      <c r="P11" s="204" t="str">
        <f>IF(O11&lt;&gt;"","円","")</f>
        <v>円</v>
      </c>
      <c r="Q11" s="32"/>
      <c r="R11" s="109" t="str">
        <f t="shared" ref="R11:R30" si="2">IF(Q11="",IF(COUNTIF(B11,"その他*"),"⇐品目名を入力してください",""),"")</f>
        <v/>
      </c>
    </row>
    <row r="12" spans="1:20" x14ac:dyDescent="0.4">
      <c r="A12" s="29">
        <f>INDEX( 【廃棄物処理】一覧表!A:A, SMALL(【廃棄物処理】一覧表!$A$19:$A$118, ROW(【廃棄物処理】補助対象額整理表!A2) ) )</f>
        <v>20</v>
      </c>
      <c r="B12" s="299" t="str">
        <f>IFERROR(VLOOKUP(A12,【廃棄物処理】一覧表!$A$19:$K$118,4,FALSE),"")</f>
        <v>ゴミ処理用ブルーシート</v>
      </c>
      <c r="C12" s="299"/>
      <c r="D12" s="299"/>
      <c r="E12" s="218">
        <v>5</v>
      </c>
      <c r="F12" s="219" t="s">
        <v>193</v>
      </c>
      <c r="G12" s="181">
        <f>IFERROR(SUMIF(【廃棄物処理】一覧表!$D$19:$D$118,B12,【廃棄物処理】一覧表!$I$19:$I$118),"")</f>
        <v>2500</v>
      </c>
      <c r="H12" s="213" t="str">
        <f t="shared" ref="H12:H30" si="3">IF(G12&lt;&gt;0,"円","")</f>
        <v>円</v>
      </c>
      <c r="I12" s="225">
        <v>5</v>
      </c>
      <c r="J12" s="101" t="str">
        <f t="shared" si="0"/>
        <v>個</v>
      </c>
      <c r="K12" s="31">
        <f t="shared" ref="K12:K30" si="4">IFERROR(G12/E12,"")</f>
        <v>500</v>
      </c>
      <c r="L12" s="150" t="str">
        <f t="shared" ref="L12:L30" si="5">IF(K12&lt;&gt;"","円","")</f>
        <v>円</v>
      </c>
      <c r="M12" s="187">
        <f>IF(I12="","",MIN(E12,I12))</f>
        <v>5</v>
      </c>
      <c r="N12" s="205" t="str">
        <f>IF(F12="","",F12)</f>
        <v>個</v>
      </c>
      <c r="O12" s="206">
        <f t="shared" si="1"/>
        <v>2500</v>
      </c>
      <c r="P12" s="207" t="str">
        <f t="shared" ref="P12:P30" si="6">IF(O12&lt;&gt;"","円","")</f>
        <v>円</v>
      </c>
      <c r="Q12" s="33"/>
      <c r="R12" s="109" t="str">
        <f t="shared" si="2"/>
        <v/>
      </c>
    </row>
    <row r="13" spans="1:20" x14ac:dyDescent="0.4">
      <c r="A13" s="29">
        <f>INDEX( 【廃棄物処理】一覧表!A:A, SMALL(【廃棄物処理】一覧表!$A$19:$A$118, ROW(【廃棄物処理】補助対象額整理表!A3) ) )</f>
        <v>21</v>
      </c>
      <c r="B13" s="299" t="str">
        <f>IFERROR(VLOOKUP(A13,【廃棄物処理】一覧表!$A$19:$K$118,4,FALSE),"")</f>
        <v>ゴミ処理用テープ</v>
      </c>
      <c r="C13" s="299"/>
      <c r="D13" s="299"/>
      <c r="E13" s="218">
        <v>5</v>
      </c>
      <c r="F13" s="219" t="s">
        <v>193</v>
      </c>
      <c r="G13" s="181">
        <f>IFERROR(SUMIF(【廃棄物処理】一覧表!$D$19:$D$118,B13,【廃棄物処理】一覧表!$I$19:$I$118),"")</f>
        <v>200</v>
      </c>
      <c r="H13" s="213" t="str">
        <f t="shared" si="3"/>
        <v>円</v>
      </c>
      <c r="I13" s="225">
        <v>3</v>
      </c>
      <c r="J13" s="101" t="str">
        <f t="shared" si="0"/>
        <v>個</v>
      </c>
      <c r="K13" s="31">
        <f t="shared" si="4"/>
        <v>40</v>
      </c>
      <c r="L13" s="150" t="str">
        <f t="shared" si="5"/>
        <v>円</v>
      </c>
      <c r="M13" s="187">
        <f t="shared" ref="M13:M29" si="7">IF(I13="","",MIN(E13,I13))</f>
        <v>3</v>
      </c>
      <c r="N13" s="205" t="str">
        <f t="shared" ref="N13:N29" si="8">IF(F13="","",F13)</f>
        <v>個</v>
      </c>
      <c r="O13" s="206">
        <f t="shared" si="1"/>
        <v>120</v>
      </c>
      <c r="P13" s="207" t="str">
        <f t="shared" si="6"/>
        <v>円</v>
      </c>
      <c r="Q13" s="33"/>
      <c r="R13" s="109" t="str">
        <f t="shared" si="2"/>
        <v/>
      </c>
    </row>
    <row r="14" spans="1:20" x14ac:dyDescent="0.4">
      <c r="A14" s="29" t="e">
        <f>INDEX( 【廃棄物処理】一覧表!A:A, SMALL(【廃棄物処理】一覧表!$A$19:$A$118, ROW(【廃棄物処理】補助対象額整理表!A4) ) )</f>
        <v>#NUM!</v>
      </c>
      <c r="B14" s="299" t="str">
        <f>IFERROR(VLOOKUP(A14,【廃棄物処理】一覧表!$A$19:$K$118,4,FALSE),"")</f>
        <v/>
      </c>
      <c r="C14" s="299"/>
      <c r="D14" s="299"/>
      <c r="E14" s="218"/>
      <c r="F14" s="219"/>
      <c r="G14" s="181">
        <f>IFERROR(SUMIF(【廃棄物処理】一覧表!$D$19:$D$118,B14,【廃棄物処理】一覧表!$I$19:$I$118),"")</f>
        <v>0</v>
      </c>
      <c r="H14" s="213" t="str">
        <f t="shared" si="3"/>
        <v/>
      </c>
      <c r="I14" s="225"/>
      <c r="J14" s="101">
        <f t="shared" si="0"/>
        <v>0</v>
      </c>
      <c r="K14" s="31" t="str">
        <f t="shared" si="4"/>
        <v/>
      </c>
      <c r="L14" s="150" t="str">
        <f t="shared" si="5"/>
        <v/>
      </c>
      <c r="M14" s="187" t="str">
        <f t="shared" si="7"/>
        <v/>
      </c>
      <c r="N14" s="205" t="str">
        <f t="shared" si="8"/>
        <v/>
      </c>
      <c r="O14" s="206" t="str">
        <f t="shared" si="1"/>
        <v/>
      </c>
      <c r="P14" s="207" t="str">
        <f t="shared" si="6"/>
        <v/>
      </c>
      <c r="Q14" s="33"/>
      <c r="R14" s="109" t="str">
        <f t="shared" si="2"/>
        <v/>
      </c>
    </row>
    <row r="15" spans="1:20" x14ac:dyDescent="0.4">
      <c r="A15" s="29" t="e">
        <f>INDEX( 【廃棄物処理】一覧表!A:A, SMALL(【廃棄物処理】一覧表!$A$19:$A$118, ROW(【廃棄物処理】補助対象額整理表!A5) ) )</f>
        <v>#NUM!</v>
      </c>
      <c r="B15" s="299" t="str">
        <f>IFERROR(VLOOKUP(A15,【廃棄物処理】一覧表!$A$19:$K$118,4,FALSE),"")</f>
        <v/>
      </c>
      <c r="C15" s="299"/>
      <c r="D15" s="299"/>
      <c r="E15" s="218"/>
      <c r="F15" s="219"/>
      <c r="G15" s="181">
        <f>IFERROR(SUMIF(【廃棄物処理】一覧表!$D$19:$D$118,B15,【廃棄物処理】一覧表!$I$19:$I$118),"")</f>
        <v>0</v>
      </c>
      <c r="H15" s="213" t="str">
        <f t="shared" si="3"/>
        <v/>
      </c>
      <c r="I15" s="225"/>
      <c r="J15" s="101">
        <f t="shared" si="0"/>
        <v>0</v>
      </c>
      <c r="K15" s="31" t="str">
        <f t="shared" si="4"/>
        <v/>
      </c>
      <c r="L15" s="150" t="str">
        <f t="shared" si="5"/>
        <v/>
      </c>
      <c r="M15" s="187" t="str">
        <f t="shared" si="7"/>
        <v/>
      </c>
      <c r="N15" s="205" t="str">
        <f t="shared" si="8"/>
        <v/>
      </c>
      <c r="O15" s="206" t="str">
        <f t="shared" si="1"/>
        <v/>
      </c>
      <c r="P15" s="207" t="str">
        <f t="shared" si="6"/>
        <v/>
      </c>
      <c r="Q15" s="33"/>
      <c r="R15" s="109" t="str">
        <f t="shared" si="2"/>
        <v/>
      </c>
    </row>
    <row r="16" spans="1:20" x14ac:dyDescent="0.4">
      <c r="A16" s="29" t="e">
        <f>INDEX( 【廃棄物処理】一覧表!A:A, SMALL(【廃棄物処理】一覧表!$A$19:$A$118, ROW(【廃棄物処理】補助対象額整理表!#REF!) ) )</f>
        <v>#REF!</v>
      </c>
      <c r="B16" s="299" t="str">
        <f>IFERROR(VLOOKUP(A16,【廃棄物処理】一覧表!$A$19:$K$118,4,FALSE),"")</f>
        <v/>
      </c>
      <c r="C16" s="299"/>
      <c r="D16" s="299"/>
      <c r="E16" s="218"/>
      <c r="F16" s="219"/>
      <c r="G16" s="181">
        <f>IFERROR(SUMIF(【廃棄物処理】一覧表!$D$19:$D$118,B16,【廃棄物処理】一覧表!$I$19:$I$118),"")</f>
        <v>0</v>
      </c>
      <c r="H16" s="213" t="str">
        <f t="shared" si="3"/>
        <v/>
      </c>
      <c r="I16" s="225"/>
      <c r="J16" s="101">
        <f t="shared" si="0"/>
        <v>0</v>
      </c>
      <c r="K16" s="31" t="str">
        <f t="shared" si="4"/>
        <v/>
      </c>
      <c r="L16" s="150" t="str">
        <f t="shared" si="5"/>
        <v/>
      </c>
      <c r="M16" s="187" t="str">
        <f t="shared" si="7"/>
        <v/>
      </c>
      <c r="N16" s="205" t="str">
        <f t="shared" si="8"/>
        <v/>
      </c>
      <c r="O16" s="206" t="str">
        <f t="shared" si="1"/>
        <v/>
      </c>
      <c r="P16" s="207" t="str">
        <f t="shared" si="6"/>
        <v/>
      </c>
      <c r="Q16" s="33"/>
      <c r="R16" s="109" t="str">
        <f t="shared" si="2"/>
        <v/>
      </c>
    </row>
    <row r="17" spans="1:18" x14ac:dyDescent="0.4">
      <c r="A17" s="29" t="e">
        <f>INDEX( 【廃棄物処理】一覧表!A:A, SMALL(【廃棄物処理】一覧表!$A$19:$A$118, ROW(【廃棄物処理】補助対象額整理表!A8) ) )</f>
        <v>#NUM!</v>
      </c>
      <c r="B17" s="299" t="str">
        <f>IFERROR(VLOOKUP(A17,【廃棄物処理】一覧表!$A$19:$K$118,4,FALSE),"")</f>
        <v/>
      </c>
      <c r="C17" s="299"/>
      <c r="D17" s="299"/>
      <c r="E17" s="220"/>
      <c r="F17" s="219"/>
      <c r="G17" s="181">
        <f>IFERROR(SUMIF(【廃棄物処理】一覧表!$D$19:$D$118,B17,【廃棄物処理】一覧表!$I$19:$I$118),"")</f>
        <v>0</v>
      </c>
      <c r="H17" s="213" t="str">
        <f t="shared" si="3"/>
        <v/>
      </c>
      <c r="I17" s="226"/>
      <c r="J17" s="101">
        <f t="shared" ref="J17:J30" si="9">F17</f>
        <v>0</v>
      </c>
      <c r="K17" s="31" t="str">
        <f t="shared" si="4"/>
        <v/>
      </c>
      <c r="L17" s="150" t="str">
        <f t="shared" si="5"/>
        <v/>
      </c>
      <c r="M17" s="187" t="str">
        <f t="shared" si="7"/>
        <v/>
      </c>
      <c r="N17" s="205" t="str">
        <f t="shared" si="8"/>
        <v/>
      </c>
      <c r="O17" s="206" t="str">
        <f t="shared" si="1"/>
        <v/>
      </c>
      <c r="P17" s="207" t="str">
        <f t="shared" si="6"/>
        <v/>
      </c>
      <c r="Q17" s="33"/>
      <c r="R17" s="109" t="str">
        <f t="shared" si="2"/>
        <v/>
      </c>
    </row>
    <row r="18" spans="1:18" x14ac:dyDescent="0.4">
      <c r="A18" s="29" t="e">
        <f>INDEX( 【廃棄物処理】一覧表!A:A, SMALL(【廃棄物処理】一覧表!$A$19:$A$118, ROW(【廃棄物処理】補助対象額整理表!A10) ) )</f>
        <v>#NUM!</v>
      </c>
      <c r="B18" s="299" t="str">
        <f>IFERROR(VLOOKUP(A18,【廃棄物処理】一覧表!$A$19:$K$118,4,FALSE),"")</f>
        <v/>
      </c>
      <c r="C18" s="299"/>
      <c r="D18" s="299"/>
      <c r="E18" s="220"/>
      <c r="F18" s="219"/>
      <c r="G18" s="181">
        <f>IFERROR(SUMIF(【廃棄物処理】一覧表!$D$19:$D$118,B18,【廃棄物処理】一覧表!$I$19:$I$118),"")</f>
        <v>0</v>
      </c>
      <c r="H18" s="213" t="str">
        <f t="shared" si="3"/>
        <v/>
      </c>
      <c r="I18" s="226"/>
      <c r="J18" s="101">
        <f t="shared" si="9"/>
        <v>0</v>
      </c>
      <c r="K18" s="31" t="str">
        <f t="shared" si="4"/>
        <v/>
      </c>
      <c r="L18" s="150" t="str">
        <f t="shared" si="5"/>
        <v/>
      </c>
      <c r="M18" s="187" t="str">
        <f t="shared" si="7"/>
        <v/>
      </c>
      <c r="N18" s="205" t="str">
        <f t="shared" si="8"/>
        <v/>
      </c>
      <c r="O18" s="206" t="str">
        <f t="shared" si="1"/>
        <v/>
      </c>
      <c r="P18" s="207" t="str">
        <f t="shared" si="6"/>
        <v/>
      </c>
      <c r="Q18" s="33"/>
      <c r="R18" s="109" t="str">
        <f t="shared" si="2"/>
        <v/>
      </c>
    </row>
    <row r="19" spans="1:18" x14ac:dyDescent="0.4">
      <c r="A19" s="29" t="e">
        <f>INDEX( 【廃棄物処理】一覧表!A:A, SMALL(【廃棄物処理】一覧表!$A$19:$A$118, ROW(【廃棄物処理】補助対象額整理表!A11) ) )</f>
        <v>#NUM!</v>
      </c>
      <c r="B19" s="299" t="str">
        <f>IFERROR(VLOOKUP(A19,【廃棄物処理】一覧表!$A$19:$K$118,4,FALSE),"")</f>
        <v/>
      </c>
      <c r="C19" s="299"/>
      <c r="D19" s="299"/>
      <c r="E19" s="220"/>
      <c r="F19" s="219"/>
      <c r="G19" s="181">
        <f>IFERROR(SUMIF(【廃棄物処理】一覧表!$D$19:$D$118,B19,【廃棄物処理】一覧表!$I$19:$I$118),"")</f>
        <v>0</v>
      </c>
      <c r="H19" s="213" t="str">
        <f t="shared" si="3"/>
        <v/>
      </c>
      <c r="I19" s="226"/>
      <c r="J19" s="101">
        <f t="shared" si="9"/>
        <v>0</v>
      </c>
      <c r="K19" s="31" t="str">
        <f t="shared" si="4"/>
        <v/>
      </c>
      <c r="L19" s="150" t="str">
        <f t="shared" si="5"/>
        <v/>
      </c>
      <c r="M19" s="187" t="str">
        <f t="shared" si="7"/>
        <v/>
      </c>
      <c r="N19" s="205" t="str">
        <f t="shared" si="8"/>
        <v/>
      </c>
      <c r="O19" s="206" t="str">
        <f t="shared" si="1"/>
        <v/>
      </c>
      <c r="P19" s="207" t="str">
        <f t="shared" si="6"/>
        <v/>
      </c>
      <c r="Q19" s="33"/>
      <c r="R19" s="109" t="str">
        <f t="shared" si="2"/>
        <v/>
      </c>
    </row>
    <row r="20" spans="1:18" x14ac:dyDescent="0.4">
      <c r="A20" s="29" t="e">
        <f>INDEX( 【廃棄物処理】一覧表!A:A, SMALL(【廃棄物処理】一覧表!$A$19:$A$118, ROW(【廃棄物処理】補助対象額整理表!A12) ) )</f>
        <v>#NUM!</v>
      </c>
      <c r="B20" s="299" t="str">
        <f>IFERROR(VLOOKUP(A20,【廃棄物処理】一覧表!$A$19:$K$118,4,FALSE),"")</f>
        <v/>
      </c>
      <c r="C20" s="299"/>
      <c r="D20" s="299"/>
      <c r="E20" s="220"/>
      <c r="F20" s="219"/>
      <c r="G20" s="181">
        <f>IFERROR(SUMIF(【廃棄物処理】一覧表!$D$19:$D$118,B20,【廃棄物処理】一覧表!$I$19:$I$118),"")</f>
        <v>0</v>
      </c>
      <c r="H20" s="213" t="str">
        <f t="shared" si="3"/>
        <v/>
      </c>
      <c r="I20" s="226"/>
      <c r="J20" s="101">
        <f t="shared" si="9"/>
        <v>0</v>
      </c>
      <c r="K20" s="31" t="str">
        <f t="shared" si="4"/>
        <v/>
      </c>
      <c r="L20" s="150" t="str">
        <f t="shared" si="5"/>
        <v/>
      </c>
      <c r="M20" s="187" t="str">
        <f t="shared" si="7"/>
        <v/>
      </c>
      <c r="N20" s="205" t="str">
        <f t="shared" si="8"/>
        <v/>
      </c>
      <c r="O20" s="206" t="str">
        <f t="shared" si="1"/>
        <v/>
      </c>
      <c r="P20" s="207" t="str">
        <f t="shared" si="6"/>
        <v/>
      </c>
      <c r="Q20" s="33"/>
      <c r="R20" s="109" t="str">
        <f t="shared" si="2"/>
        <v/>
      </c>
    </row>
    <row r="21" spans="1:18" x14ac:dyDescent="0.4">
      <c r="A21" s="29" t="e">
        <f>INDEX( 【廃棄物処理】一覧表!A:A, SMALL(【廃棄物処理】一覧表!$A$19:$A$118, ROW(【廃棄物処理】補助対象額整理表!A13) ) )</f>
        <v>#NUM!</v>
      </c>
      <c r="B21" s="299" t="str">
        <f>IFERROR(VLOOKUP(A21,【廃棄物処理】一覧表!$A$19:$K$118,4,FALSE),"")</f>
        <v/>
      </c>
      <c r="C21" s="299"/>
      <c r="D21" s="299"/>
      <c r="E21" s="220"/>
      <c r="F21" s="219"/>
      <c r="G21" s="181">
        <f>IFERROR(SUMIF(【廃棄物処理】一覧表!$D$19:$D$118,B21,【廃棄物処理】一覧表!$I$19:$I$118),"")</f>
        <v>0</v>
      </c>
      <c r="H21" s="213" t="str">
        <f t="shared" si="3"/>
        <v/>
      </c>
      <c r="I21" s="226"/>
      <c r="J21" s="101">
        <f t="shared" si="9"/>
        <v>0</v>
      </c>
      <c r="K21" s="31" t="str">
        <f t="shared" si="4"/>
        <v/>
      </c>
      <c r="L21" s="150" t="str">
        <f t="shared" si="5"/>
        <v/>
      </c>
      <c r="M21" s="187" t="str">
        <f t="shared" si="7"/>
        <v/>
      </c>
      <c r="N21" s="205" t="str">
        <f t="shared" si="8"/>
        <v/>
      </c>
      <c r="O21" s="206" t="str">
        <f t="shared" si="1"/>
        <v/>
      </c>
      <c r="P21" s="207" t="str">
        <f t="shared" si="6"/>
        <v/>
      </c>
      <c r="Q21" s="33"/>
      <c r="R21" s="109" t="str">
        <f t="shared" si="2"/>
        <v/>
      </c>
    </row>
    <row r="22" spans="1:18" x14ac:dyDescent="0.4">
      <c r="A22" s="29" t="e">
        <f>INDEX( 【廃棄物処理】一覧表!A:A, SMALL(【廃棄物処理】一覧表!$A$19:$A$118, ROW(【廃棄物処理】補助対象額整理表!A14) ) )</f>
        <v>#NUM!</v>
      </c>
      <c r="B22" s="299" t="str">
        <f>IFERROR(VLOOKUP(A22,【廃棄物処理】一覧表!$A$19:$K$118,4,FALSE),"")</f>
        <v/>
      </c>
      <c r="C22" s="299"/>
      <c r="D22" s="299"/>
      <c r="E22" s="220"/>
      <c r="F22" s="219"/>
      <c r="G22" s="181">
        <f>IFERROR(SUMIF(【廃棄物処理】一覧表!$D$19:$D$118,B22,【廃棄物処理】一覧表!$I$19:$I$118),"")</f>
        <v>0</v>
      </c>
      <c r="H22" s="213" t="str">
        <f t="shared" si="3"/>
        <v/>
      </c>
      <c r="I22" s="226"/>
      <c r="J22" s="101">
        <f t="shared" si="9"/>
        <v>0</v>
      </c>
      <c r="K22" s="31" t="str">
        <f t="shared" si="4"/>
        <v/>
      </c>
      <c r="L22" s="150" t="str">
        <f t="shared" si="5"/>
        <v/>
      </c>
      <c r="M22" s="187" t="str">
        <f t="shared" si="7"/>
        <v/>
      </c>
      <c r="N22" s="205" t="str">
        <f t="shared" si="8"/>
        <v/>
      </c>
      <c r="O22" s="206" t="str">
        <f t="shared" si="1"/>
        <v/>
      </c>
      <c r="P22" s="207" t="str">
        <f t="shared" si="6"/>
        <v/>
      </c>
      <c r="Q22" s="33"/>
      <c r="R22" s="109" t="str">
        <f t="shared" si="2"/>
        <v/>
      </c>
    </row>
    <row r="23" spans="1:18" x14ac:dyDescent="0.4">
      <c r="A23" s="29" t="e">
        <f>INDEX( 【廃棄物処理】一覧表!A:A, SMALL(【廃棄物処理】一覧表!$A$19:$A$118, ROW(【廃棄物処理】補助対象額整理表!A15) ) )</f>
        <v>#NUM!</v>
      </c>
      <c r="B23" s="299" t="str">
        <f>IFERROR(VLOOKUP(A23,【廃棄物処理】一覧表!$A$19:$K$118,4,FALSE),"")</f>
        <v/>
      </c>
      <c r="C23" s="299"/>
      <c r="D23" s="299"/>
      <c r="E23" s="220"/>
      <c r="F23" s="219"/>
      <c r="G23" s="181">
        <f>IFERROR(SUMIF(【廃棄物処理】一覧表!$D$19:$D$118,B23,【廃棄物処理】一覧表!$I$19:$I$118),"")</f>
        <v>0</v>
      </c>
      <c r="H23" s="213" t="str">
        <f t="shared" si="3"/>
        <v/>
      </c>
      <c r="I23" s="226"/>
      <c r="J23" s="101">
        <f t="shared" si="9"/>
        <v>0</v>
      </c>
      <c r="K23" s="31" t="str">
        <f t="shared" si="4"/>
        <v/>
      </c>
      <c r="L23" s="150" t="str">
        <f t="shared" si="5"/>
        <v/>
      </c>
      <c r="M23" s="187" t="str">
        <f t="shared" si="7"/>
        <v/>
      </c>
      <c r="N23" s="205" t="str">
        <f t="shared" si="8"/>
        <v/>
      </c>
      <c r="O23" s="206" t="str">
        <f t="shared" si="1"/>
        <v/>
      </c>
      <c r="P23" s="207" t="str">
        <f t="shared" si="6"/>
        <v/>
      </c>
      <c r="Q23" s="33"/>
      <c r="R23" s="109" t="str">
        <f t="shared" si="2"/>
        <v/>
      </c>
    </row>
    <row r="24" spans="1:18" x14ac:dyDescent="0.4">
      <c r="A24" s="29" t="e">
        <f>INDEX( 【廃棄物処理】一覧表!A:A, SMALL(【廃棄物処理】一覧表!$A$19:$A$118, ROW(【廃棄物処理】補助対象額整理表!A16) ) )</f>
        <v>#NUM!</v>
      </c>
      <c r="B24" s="299" t="str">
        <f>IFERROR(VLOOKUP(A24,【廃棄物処理】一覧表!$A$19:$K$118,4,FALSE),"")</f>
        <v/>
      </c>
      <c r="C24" s="299"/>
      <c r="D24" s="299"/>
      <c r="E24" s="220"/>
      <c r="F24" s="219"/>
      <c r="G24" s="181">
        <f>IFERROR(SUMIF(【廃棄物処理】一覧表!$D$19:$D$118,B24,【廃棄物処理】一覧表!$I$19:$I$118),"")</f>
        <v>0</v>
      </c>
      <c r="H24" s="213" t="str">
        <f t="shared" si="3"/>
        <v/>
      </c>
      <c r="I24" s="226"/>
      <c r="J24" s="101">
        <f t="shared" si="9"/>
        <v>0</v>
      </c>
      <c r="K24" s="31" t="str">
        <f t="shared" si="4"/>
        <v/>
      </c>
      <c r="L24" s="150" t="str">
        <f t="shared" si="5"/>
        <v/>
      </c>
      <c r="M24" s="187" t="str">
        <f t="shared" si="7"/>
        <v/>
      </c>
      <c r="N24" s="205" t="str">
        <f t="shared" si="8"/>
        <v/>
      </c>
      <c r="O24" s="206" t="str">
        <f t="shared" si="1"/>
        <v/>
      </c>
      <c r="P24" s="207" t="str">
        <f t="shared" si="6"/>
        <v/>
      </c>
      <c r="Q24" s="33"/>
      <c r="R24" s="109" t="str">
        <f t="shared" si="2"/>
        <v/>
      </c>
    </row>
    <row r="25" spans="1:18" x14ac:dyDescent="0.4">
      <c r="A25" s="29" t="e">
        <f>INDEX( 【廃棄物処理】一覧表!A:A, SMALL(【廃棄物処理】一覧表!$A$19:$A$118, ROW(【廃棄物処理】補助対象額整理表!A17) ) )</f>
        <v>#NUM!</v>
      </c>
      <c r="B25" s="299" t="str">
        <f>IFERROR(VLOOKUP(A25,【廃棄物処理】一覧表!$A$19:$K$118,4,FALSE),"")</f>
        <v/>
      </c>
      <c r="C25" s="299"/>
      <c r="D25" s="299"/>
      <c r="E25" s="220"/>
      <c r="F25" s="219"/>
      <c r="G25" s="181">
        <f>IFERROR(SUMIF(【廃棄物処理】一覧表!$D$19:$D$118,B25,【廃棄物処理】一覧表!$I$19:$I$118),"")</f>
        <v>0</v>
      </c>
      <c r="H25" s="213" t="str">
        <f t="shared" si="3"/>
        <v/>
      </c>
      <c r="I25" s="226"/>
      <c r="J25" s="101">
        <f t="shared" si="9"/>
        <v>0</v>
      </c>
      <c r="K25" s="31" t="str">
        <f t="shared" si="4"/>
        <v/>
      </c>
      <c r="L25" s="150" t="str">
        <f t="shared" si="5"/>
        <v/>
      </c>
      <c r="M25" s="187" t="str">
        <f t="shared" si="7"/>
        <v/>
      </c>
      <c r="N25" s="205" t="str">
        <f t="shared" si="8"/>
        <v/>
      </c>
      <c r="O25" s="206" t="str">
        <f t="shared" si="1"/>
        <v/>
      </c>
      <c r="P25" s="207" t="str">
        <f t="shared" si="6"/>
        <v/>
      </c>
      <c r="Q25" s="33"/>
      <c r="R25" s="109" t="str">
        <f t="shared" si="2"/>
        <v/>
      </c>
    </row>
    <row r="26" spans="1:18" x14ac:dyDescent="0.4">
      <c r="A26" s="29" t="e">
        <f>INDEX( 【廃棄物処理】一覧表!A:A, SMALL(【廃棄物処理】一覧表!$A$19:$A$118, ROW(【廃棄物処理】補助対象額整理表!A18) ) )</f>
        <v>#NUM!</v>
      </c>
      <c r="B26" s="299" t="str">
        <f>IFERROR(VLOOKUP(A26,【廃棄物処理】一覧表!$A$19:$K$118,4,FALSE),"")</f>
        <v/>
      </c>
      <c r="C26" s="299"/>
      <c r="D26" s="299"/>
      <c r="E26" s="220"/>
      <c r="F26" s="219"/>
      <c r="G26" s="181">
        <f>IFERROR(SUMIF(【廃棄物処理】一覧表!$D$19:$D$118,B26,【廃棄物処理】一覧表!$I$19:$I$118),"")</f>
        <v>0</v>
      </c>
      <c r="H26" s="213" t="str">
        <f t="shared" si="3"/>
        <v/>
      </c>
      <c r="I26" s="226"/>
      <c r="J26" s="101">
        <f t="shared" si="9"/>
        <v>0</v>
      </c>
      <c r="K26" s="31" t="str">
        <f t="shared" si="4"/>
        <v/>
      </c>
      <c r="L26" s="150" t="str">
        <f t="shared" si="5"/>
        <v/>
      </c>
      <c r="M26" s="187" t="str">
        <f t="shared" si="7"/>
        <v/>
      </c>
      <c r="N26" s="205" t="str">
        <f t="shared" si="8"/>
        <v/>
      </c>
      <c r="O26" s="206" t="str">
        <f t="shared" si="1"/>
        <v/>
      </c>
      <c r="P26" s="207" t="str">
        <f t="shared" si="6"/>
        <v/>
      </c>
      <c r="Q26" s="33"/>
      <c r="R26" s="109" t="str">
        <f t="shared" si="2"/>
        <v/>
      </c>
    </row>
    <row r="27" spans="1:18" x14ac:dyDescent="0.4">
      <c r="A27" s="29" t="e">
        <f>INDEX( 【廃棄物処理】一覧表!A:A, SMALL(【廃棄物処理】一覧表!$A$19:$A$118, ROW(【廃棄物処理】補助対象額整理表!A19) ) )</f>
        <v>#NUM!</v>
      </c>
      <c r="B27" s="299" t="str">
        <f>IFERROR(VLOOKUP(A27,【廃棄物処理】一覧表!$A$19:$K$118,4,FALSE),"")</f>
        <v/>
      </c>
      <c r="C27" s="299"/>
      <c r="D27" s="299"/>
      <c r="E27" s="220"/>
      <c r="F27" s="219"/>
      <c r="G27" s="181">
        <f>IFERROR(SUMIF(【廃棄物処理】一覧表!$D$19:$D$118,B27,【廃棄物処理】一覧表!$I$19:$I$118),"")</f>
        <v>0</v>
      </c>
      <c r="H27" s="213" t="str">
        <f t="shared" si="3"/>
        <v/>
      </c>
      <c r="I27" s="226"/>
      <c r="J27" s="101">
        <f t="shared" si="9"/>
        <v>0</v>
      </c>
      <c r="K27" s="31" t="str">
        <f t="shared" si="4"/>
        <v/>
      </c>
      <c r="L27" s="150" t="str">
        <f t="shared" si="5"/>
        <v/>
      </c>
      <c r="M27" s="187" t="str">
        <f t="shared" si="7"/>
        <v/>
      </c>
      <c r="N27" s="205" t="str">
        <f t="shared" si="8"/>
        <v/>
      </c>
      <c r="O27" s="206" t="str">
        <f t="shared" si="1"/>
        <v/>
      </c>
      <c r="P27" s="207" t="str">
        <f t="shared" si="6"/>
        <v/>
      </c>
      <c r="Q27" s="33"/>
      <c r="R27" s="109" t="str">
        <f t="shared" si="2"/>
        <v/>
      </c>
    </row>
    <row r="28" spans="1:18" x14ac:dyDescent="0.4">
      <c r="A28" s="29" t="e">
        <f>INDEX( 【廃棄物処理】一覧表!A:A, SMALL(【廃棄物処理】一覧表!$A$19:$A$118, ROW(【廃棄物処理】補助対象額整理表!A20) ) )</f>
        <v>#NUM!</v>
      </c>
      <c r="B28" s="299" t="str">
        <f>IFERROR(VLOOKUP(A28,【廃棄物処理】一覧表!$A$19:$K$118,4,FALSE),"")</f>
        <v/>
      </c>
      <c r="C28" s="299"/>
      <c r="D28" s="299"/>
      <c r="E28" s="220"/>
      <c r="F28" s="219"/>
      <c r="G28" s="181">
        <f>IFERROR(SUMIF(【廃棄物処理】一覧表!$D$19:$D$118,B28,【廃棄物処理】一覧表!$I$19:$I$118),"")</f>
        <v>0</v>
      </c>
      <c r="H28" s="213" t="str">
        <f t="shared" si="3"/>
        <v/>
      </c>
      <c r="I28" s="226"/>
      <c r="J28" s="101">
        <f t="shared" si="9"/>
        <v>0</v>
      </c>
      <c r="K28" s="31" t="str">
        <f t="shared" si="4"/>
        <v/>
      </c>
      <c r="L28" s="150" t="str">
        <f t="shared" si="5"/>
        <v/>
      </c>
      <c r="M28" s="187" t="str">
        <f t="shared" si="7"/>
        <v/>
      </c>
      <c r="N28" s="205" t="str">
        <f t="shared" si="8"/>
        <v/>
      </c>
      <c r="O28" s="206" t="str">
        <f t="shared" si="1"/>
        <v/>
      </c>
      <c r="P28" s="207" t="str">
        <f t="shared" si="6"/>
        <v/>
      </c>
      <c r="Q28" s="33"/>
      <c r="R28" s="109" t="str">
        <f t="shared" si="2"/>
        <v/>
      </c>
    </row>
    <row r="29" spans="1:18" x14ac:dyDescent="0.4">
      <c r="A29" s="29" t="e">
        <f>INDEX( 【廃棄物処理】一覧表!A:A, SMALL(【廃棄物処理】一覧表!$A$19:$A$118, ROW(【廃棄物処理】補助対象額整理表!A21) ) )</f>
        <v>#NUM!</v>
      </c>
      <c r="B29" s="299" t="str">
        <f>IFERROR(VLOOKUP(A29,【廃棄物処理】一覧表!$A$19:$K$118,4,FALSE),"")</f>
        <v/>
      </c>
      <c r="C29" s="299"/>
      <c r="D29" s="299"/>
      <c r="E29" s="220"/>
      <c r="F29" s="219"/>
      <c r="G29" s="181">
        <f>IFERROR(SUMIF(【廃棄物処理】一覧表!$D$19:$D$118,B29,【廃棄物処理】一覧表!$I$19:$I$118),"")</f>
        <v>0</v>
      </c>
      <c r="H29" s="213" t="str">
        <f t="shared" si="3"/>
        <v/>
      </c>
      <c r="I29" s="226"/>
      <c r="J29" s="101">
        <f t="shared" si="9"/>
        <v>0</v>
      </c>
      <c r="K29" s="31" t="str">
        <f t="shared" si="4"/>
        <v/>
      </c>
      <c r="L29" s="150" t="str">
        <f t="shared" si="5"/>
        <v/>
      </c>
      <c r="M29" s="187" t="str">
        <f t="shared" si="7"/>
        <v/>
      </c>
      <c r="N29" s="205" t="str">
        <f t="shared" si="8"/>
        <v/>
      </c>
      <c r="O29" s="206" t="str">
        <f t="shared" si="1"/>
        <v/>
      </c>
      <c r="P29" s="207" t="str">
        <f t="shared" si="6"/>
        <v/>
      </c>
      <c r="Q29" s="33"/>
      <c r="R29" s="109" t="str">
        <f t="shared" si="2"/>
        <v/>
      </c>
    </row>
    <row r="30" spans="1:18" ht="19.5" thickBot="1" x14ac:dyDescent="0.45">
      <c r="A30" s="29" t="e">
        <f>INDEX( 【廃棄物処理】一覧表!A:A, SMALL(【廃棄物処理】一覧表!$A$19:$A$118, ROW(【廃棄物処理】補助対象額整理表!A22) ) )</f>
        <v>#NUM!</v>
      </c>
      <c r="B30" s="373" t="str">
        <f>IFERROR(VLOOKUP(A30,【廃棄物処理】一覧表!$A$19:$K$118,4,FALSE),"")</f>
        <v/>
      </c>
      <c r="C30" s="373"/>
      <c r="D30" s="373"/>
      <c r="E30" s="221"/>
      <c r="F30" s="222"/>
      <c r="G30" s="214">
        <f>IFERROR(SUMIF(【廃棄物処理】一覧表!$D$19:$D$118,B30,【廃棄物処理】一覧表!$I$19:$I$118),"")</f>
        <v>0</v>
      </c>
      <c r="H30" s="215" t="str">
        <f t="shared" si="3"/>
        <v/>
      </c>
      <c r="I30" s="227"/>
      <c r="J30" s="228">
        <f t="shared" si="9"/>
        <v>0</v>
      </c>
      <c r="K30" s="31" t="str">
        <f t="shared" si="4"/>
        <v/>
      </c>
      <c r="L30" s="151" t="str">
        <f t="shared" si="5"/>
        <v/>
      </c>
      <c r="M30" s="188" t="str">
        <f>IF(I30="","",MIN(E30,I30))</f>
        <v/>
      </c>
      <c r="N30" s="208" t="str">
        <f>IF(F30="","",F30)</f>
        <v/>
      </c>
      <c r="O30" s="209" t="str">
        <f t="shared" si="1"/>
        <v/>
      </c>
      <c r="P30" s="210" t="str">
        <f t="shared" si="6"/>
        <v/>
      </c>
      <c r="Q30" s="91"/>
      <c r="R30" s="109" t="str">
        <f t="shared" si="2"/>
        <v/>
      </c>
    </row>
  </sheetData>
  <sheetProtection password="D2DD" sheet="1" objects="1" scenarios="1" selectLockedCells="1" selectUnlockedCells="1"/>
  <mergeCells count="40">
    <mergeCell ref="B26:D26"/>
    <mergeCell ref="O10:P10"/>
    <mergeCell ref="B23:D23"/>
    <mergeCell ref="B24:D24"/>
    <mergeCell ref="B20:D20"/>
    <mergeCell ref="B15:D15"/>
    <mergeCell ref="B16:D16"/>
    <mergeCell ref="B13:D13"/>
    <mergeCell ref="B14:D14"/>
    <mergeCell ref="B30:D30"/>
    <mergeCell ref="I10:J10"/>
    <mergeCell ref="B22:D22"/>
    <mergeCell ref="B21:D21"/>
    <mergeCell ref="G10:H10"/>
    <mergeCell ref="B17:D17"/>
    <mergeCell ref="B18:D18"/>
    <mergeCell ref="B19:D19"/>
    <mergeCell ref="B11:D11"/>
    <mergeCell ref="B12:D12"/>
    <mergeCell ref="A8:D10"/>
    <mergeCell ref="E8:J8"/>
    <mergeCell ref="B27:D27"/>
    <mergeCell ref="B28:D28"/>
    <mergeCell ref="B29:D29"/>
    <mergeCell ref="B25:D25"/>
    <mergeCell ref="Q8:Q10"/>
    <mergeCell ref="K10:L10"/>
    <mergeCell ref="B2:O2"/>
    <mergeCell ref="B7:F7"/>
    <mergeCell ref="G7:J7"/>
    <mergeCell ref="E9:H9"/>
    <mergeCell ref="I9:J9"/>
    <mergeCell ref="A3:C3"/>
    <mergeCell ref="D3:F3"/>
    <mergeCell ref="A4:C4"/>
    <mergeCell ref="D4:F4"/>
    <mergeCell ref="M8:P9"/>
    <mergeCell ref="M10:N10"/>
    <mergeCell ref="K8:L9"/>
    <mergeCell ref="M7:O7"/>
  </mergeCells>
  <phoneticPr fontId="3"/>
  <conditionalFormatting sqref="O11:P30">
    <cfRule type="expression" priority="3" stopIfTrue="1">
      <formula>#REF!=""</formula>
    </cfRule>
    <cfRule type="expression" dxfId="2" priority="4">
      <formula>OR(#REF!&gt;#REF!,#REF!&gt;#REF!)</formula>
    </cfRule>
  </conditionalFormatting>
  <conditionalFormatting sqref="E11:K30">
    <cfRule type="expression" priority="5" stopIfTrue="1">
      <formula>#REF!=""</formula>
    </cfRule>
    <cfRule type="expression" dxfId="1" priority="6">
      <formula>OR(#REF!&gt;#REF!,#REF!&gt;#REF!)</formula>
    </cfRule>
  </conditionalFormatting>
  <conditionalFormatting sqref="L11:N30">
    <cfRule type="expression" priority="1" stopIfTrue="1">
      <formula>#REF!=""</formula>
    </cfRule>
    <cfRule type="expression" dxfId="0" priority="2">
      <formula>OR(#REF!&gt;#REF!,#REF!&gt;#REF!)</formula>
    </cfRule>
  </conditionalFormatting>
  <dataValidations count="1">
    <dataValidation type="custom" allowBlank="1" showInputMessage="1" showErrorMessage="1" errorTitle="入力エラー" error="購入量よりも多い数量が入力されています。" sqref="I11:I30">
      <formula1>I11&lt;=E11</formula1>
    </dataValidation>
  </dataValidations>
  <pageMargins left="0.7" right="0.7" top="0.75" bottom="0.75" header="0.3" footer="0.3"/>
  <pageSetup paperSize="9" scale="68" orientation="portrait" r:id="rId1"/>
  <ignoredErrors>
    <ignoredError sqref="O11 O12:O30"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7"/>
  <sheetViews>
    <sheetView topLeftCell="B2" workbookViewId="0">
      <selection activeCell="J1" sqref="J1"/>
    </sheetView>
  </sheetViews>
  <sheetFormatPr defaultRowHeight="18.75" x14ac:dyDescent="0.4"/>
  <cols>
    <col min="1" max="1" width="15.25" customWidth="1"/>
    <col min="11" max="11" width="18.25" customWidth="1"/>
    <col min="12" max="14" width="8.875" customWidth="1"/>
  </cols>
  <sheetData>
    <row r="1" spans="1:14" x14ac:dyDescent="0.4">
      <c r="A1" s="8"/>
      <c r="C1" t="s">
        <v>29</v>
      </c>
      <c r="G1" t="s">
        <v>30</v>
      </c>
      <c r="K1" t="s">
        <v>100</v>
      </c>
      <c r="L1" s="9"/>
      <c r="M1" s="9"/>
    </row>
    <row r="2" spans="1:14" x14ac:dyDescent="0.4">
      <c r="A2" s="10"/>
      <c r="C2" t="s">
        <v>31</v>
      </c>
      <c r="G2" t="s">
        <v>32</v>
      </c>
      <c r="I2" t="s">
        <v>33</v>
      </c>
      <c r="K2" t="s">
        <v>120</v>
      </c>
      <c r="L2" s="11" t="s">
        <v>23</v>
      </c>
      <c r="M2" s="9"/>
      <c r="N2" t="s">
        <v>14</v>
      </c>
    </row>
    <row r="3" spans="1:14" x14ac:dyDescent="0.4">
      <c r="A3" s="10"/>
      <c r="C3" t="s">
        <v>34</v>
      </c>
      <c r="I3" t="s">
        <v>35</v>
      </c>
      <c r="K3" t="s">
        <v>121</v>
      </c>
      <c r="L3" s="12" t="s">
        <v>14</v>
      </c>
      <c r="M3" s="9"/>
      <c r="N3" t="s">
        <v>27</v>
      </c>
    </row>
    <row r="4" spans="1:14" x14ac:dyDescent="0.4">
      <c r="A4" s="10"/>
      <c r="C4" t="s">
        <v>36</v>
      </c>
      <c r="I4" t="s">
        <v>37</v>
      </c>
      <c r="L4" s="9" t="s">
        <v>105</v>
      </c>
      <c r="M4" s="9"/>
      <c r="N4" t="s">
        <v>28</v>
      </c>
    </row>
    <row r="5" spans="1:14" x14ac:dyDescent="0.4">
      <c r="A5" s="10"/>
      <c r="C5" t="s">
        <v>38</v>
      </c>
      <c r="I5" t="s">
        <v>16</v>
      </c>
      <c r="L5" s="9" t="s">
        <v>44</v>
      </c>
      <c r="M5" s="9"/>
      <c r="N5" t="s">
        <v>17</v>
      </c>
    </row>
    <row r="6" spans="1:14" x14ac:dyDescent="0.4">
      <c r="A6" s="10"/>
      <c r="C6" t="s">
        <v>39</v>
      </c>
      <c r="I6" t="s">
        <v>106</v>
      </c>
      <c r="L6" s="9" t="s">
        <v>22</v>
      </c>
      <c r="M6" s="9"/>
      <c r="N6" t="s">
        <v>41</v>
      </c>
    </row>
    <row r="7" spans="1:14" x14ac:dyDescent="0.4">
      <c r="A7" s="10"/>
      <c r="C7" t="s">
        <v>42</v>
      </c>
      <c r="I7" t="s">
        <v>40</v>
      </c>
      <c r="L7" s="9" t="s">
        <v>49</v>
      </c>
      <c r="N7" t="s">
        <v>45</v>
      </c>
    </row>
    <row r="8" spans="1:14" x14ac:dyDescent="0.4">
      <c r="A8" s="10"/>
      <c r="C8" t="s">
        <v>46</v>
      </c>
      <c r="I8" t="s">
        <v>43</v>
      </c>
      <c r="L8" t="s">
        <v>17</v>
      </c>
      <c r="M8" s="9"/>
      <c r="N8" t="s">
        <v>129</v>
      </c>
    </row>
    <row r="9" spans="1:14" x14ac:dyDescent="0.4">
      <c r="A9" s="10"/>
      <c r="C9" t="s">
        <v>47</v>
      </c>
      <c r="I9" t="s">
        <v>15</v>
      </c>
      <c r="L9" t="s">
        <v>41</v>
      </c>
      <c r="M9" s="9"/>
      <c r="N9" t="s">
        <v>130</v>
      </c>
    </row>
    <row r="10" spans="1:14" x14ac:dyDescent="0.4">
      <c r="A10" s="8"/>
      <c r="C10" t="s">
        <v>50</v>
      </c>
      <c r="I10" t="s">
        <v>48</v>
      </c>
      <c r="L10" t="s">
        <v>45</v>
      </c>
      <c r="M10" s="9"/>
      <c r="N10" t="s">
        <v>131</v>
      </c>
    </row>
    <row r="11" spans="1:14" x14ac:dyDescent="0.4">
      <c r="A11" s="8"/>
      <c r="C11" t="s">
        <v>52</v>
      </c>
      <c r="I11" t="s">
        <v>128</v>
      </c>
      <c r="L11" s="9" t="s">
        <v>129</v>
      </c>
      <c r="M11" s="9"/>
      <c r="N11" t="s">
        <v>132</v>
      </c>
    </row>
    <row r="12" spans="1:14" x14ac:dyDescent="0.4">
      <c r="A12" s="8"/>
      <c r="C12" t="s">
        <v>54</v>
      </c>
      <c r="I12" t="s">
        <v>51</v>
      </c>
      <c r="L12" s="9" t="s">
        <v>130</v>
      </c>
      <c r="M12" s="9"/>
      <c r="N12" t="s">
        <v>133</v>
      </c>
    </row>
    <row r="13" spans="1:14" x14ac:dyDescent="0.4">
      <c r="A13" s="8"/>
      <c r="C13" t="s">
        <v>56</v>
      </c>
      <c r="I13" t="s">
        <v>53</v>
      </c>
      <c r="L13" s="9" t="s">
        <v>131</v>
      </c>
      <c r="M13" s="9"/>
      <c r="N13" t="s">
        <v>134</v>
      </c>
    </row>
    <row r="14" spans="1:14" x14ac:dyDescent="0.4">
      <c r="A14" s="8"/>
      <c r="C14" t="s">
        <v>58</v>
      </c>
      <c r="I14" t="s">
        <v>55</v>
      </c>
      <c r="L14" s="9" t="s">
        <v>132</v>
      </c>
      <c r="M14" s="9"/>
      <c r="N14" t="s">
        <v>135</v>
      </c>
    </row>
    <row r="15" spans="1:14" x14ac:dyDescent="0.4">
      <c r="A15" s="8"/>
      <c r="C15" t="s">
        <v>60</v>
      </c>
      <c r="I15" t="s">
        <v>57</v>
      </c>
      <c r="L15" s="9" t="s">
        <v>133</v>
      </c>
      <c r="M15" s="9"/>
    </row>
    <row r="16" spans="1:14" x14ac:dyDescent="0.4">
      <c r="A16" s="13"/>
      <c r="C16" t="s">
        <v>61</v>
      </c>
      <c r="I16" t="s">
        <v>59</v>
      </c>
      <c r="L16" s="9" t="s">
        <v>134</v>
      </c>
      <c r="M16" s="9"/>
    </row>
    <row r="17" spans="3:13" x14ac:dyDescent="0.4">
      <c r="C17" t="s">
        <v>62</v>
      </c>
      <c r="I17" t="s">
        <v>145</v>
      </c>
      <c r="L17" s="9" t="s">
        <v>135</v>
      </c>
      <c r="M17" s="9"/>
    </row>
    <row r="18" spans="3:13" x14ac:dyDescent="0.4">
      <c r="C18" t="s">
        <v>63</v>
      </c>
      <c r="I18" t="s">
        <v>17</v>
      </c>
      <c r="L18" s="9"/>
      <c r="M18" s="9"/>
    </row>
    <row r="19" spans="3:13" x14ac:dyDescent="0.4">
      <c r="C19" t="s">
        <v>64</v>
      </c>
      <c r="I19" t="s">
        <v>41</v>
      </c>
      <c r="L19" s="9"/>
      <c r="M19" s="9"/>
    </row>
    <row r="20" spans="3:13" x14ac:dyDescent="0.4">
      <c r="C20" t="s">
        <v>65</v>
      </c>
      <c r="I20" t="s">
        <v>45</v>
      </c>
      <c r="L20" s="9"/>
      <c r="M20" s="9"/>
    </row>
    <row r="21" spans="3:13" x14ac:dyDescent="0.4">
      <c r="C21" t="s">
        <v>66</v>
      </c>
      <c r="I21" t="s">
        <v>129</v>
      </c>
      <c r="L21" s="9"/>
      <c r="M21" s="9"/>
    </row>
    <row r="22" spans="3:13" x14ac:dyDescent="0.4">
      <c r="C22" t="s">
        <v>25</v>
      </c>
      <c r="I22" t="s">
        <v>130</v>
      </c>
      <c r="L22" s="9"/>
      <c r="M22" s="9"/>
    </row>
    <row r="23" spans="3:13" x14ac:dyDescent="0.4">
      <c r="C23" t="s">
        <v>67</v>
      </c>
      <c r="I23" t="s">
        <v>131</v>
      </c>
      <c r="L23" s="9"/>
      <c r="M23" s="9"/>
    </row>
    <row r="24" spans="3:13" x14ac:dyDescent="0.4">
      <c r="C24" t="s">
        <v>68</v>
      </c>
      <c r="I24" t="s">
        <v>132</v>
      </c>
      <c r="L24" s="9"/>
      <c r="M24" s="9"/>
    </row>
    <row r="25" spans="3:13" x14ac:dyDescent="0.4">
      <c r="C25" t="s">
        <v>69</v>
      </c>
      <c r="I25" t="s">
        <v>133</v>
      </c>
      <c r="L25" s="9"/>
      <c r="M25" s="9"/>
    </row>
    <row r="26" spans="3:13" x14ac:dyDescent="0.4">
      <c r="C26" t="s">
        <v>70</v>
      </c>
      <c r="I26" t="s">
        <v>134</v>
      </c>
      <c r="L26" s="9"/>
      <c r="M26" s="9"/>
    </row>
    <row r="27" spans="3:13" x14ac:dyDescent="0.4">
      <c r="C27" t="s">
        <v>71</v>
      </c>
      <c r="I27" t="s">
        <v>135</v>
      </c>
      <c r="L27" s="9"/>
      <c r="M27" s="9"/>
    </row>
    <row r="28" spans="3:13" x14ac:dyDescent="0.4">
      <c r="C28" t="s">
        <v>72</v>
      </c>
      <c r="L28" s="9"/>
      <c r="M28" s="9"/>
    </row>
    <row r="29" spans="3:13" x14ac:dyDescent="0.4">
      <c r="C29" t="s">
        <v>73</v>
      </c>
      <c r="L29" s="9"/>
      <c r="M29" s="9"/>
    </row>
    <row r="30" spans="3:13" x14ac:dyDescent="0.4">
      <c r="C30" t="s">
        <v>74</v>
      </c>
      <c r="L30" s="9"/>
      <c r="M30" s="9"/>
    </row>
    <row r="31" spans="3:13" x14ac:dyDescent="0.4">
      <c r="C31" t="s">
        <v>75</v>
      </c>
      <c r="L31" s="9"/>
      <c r="M31" s="9"/>
    </row>
    <row r="32" spans="3:13" x14ac:dyDescent="0.4">
      <c r="C32" t="s">
        <v>76</v>
      </c>
      <c r="L32" s="9"/>
      <c r="M32" s="9"/>
    </row>
    <row r="33" spans="3:13" x14ac:dyDescent="0.4">
      <c r="C33" t="s">
        <v>77</v>
      </c>
      <c r="L33" s="9"/>
      <c r="M33" s="9"/>
    </row>
    <row r="34" spans="3:13" x14ac:dyDescent="0.4">
      <c r="C34" t="s">
        <v>78</v>
      </c>
      <c r="L34" s="9"/>
      <c r="M34" s="9"/>
    </row>
    <row r="35" spans="3:13" x14ac:dyDescent="0.4">
      <c r="C35" t="s">
        <v>79</v>
      </c>
      <c r="L35" s="9"/>
      <c r="M35" s="9"/>
    </row>
    <row r="36" spans="3:13" x14ac:dyDescent="0.4">
      <c r="L36" s="9"/>
      <c r="M36" s="9"/>
    </row>
    <row r="37" spans="3:13" x14ac:dyDescent="0.4">
      <c r="L37" s="9"/>
      <c r="M37" s="9"/>
    </row>
    <row r="38" spans="3:13" x14ac:dyDescent="0.4">
      <c r="L38" s="9"/>
      <c r="M38" s="9"/>
    </row>
    <row r="39" spans="3:13" x14ac:dyDescent="0.4">
      <c r="L39" s="9"/>
      <c r="M39" s="9"/>
    </row>
    <row r="40" spans="3:13" x14ac:dyDescent="0.4">
      <c r="L40" s="9"/>
      <c r="M40" s="9"/>
    </row>
    <row r="41" spans="3:13" x14ac:dyDescent="0.4">
      <c r="L41" s="9"/>
      <c r="M41" s="9"/>
    </row>
    <row r="42" spans="3:13" x14ac:dyDescent="0.4">
      <c r="L42" s="9"/>
      <c r="M42" s="9"/>
    </row>
    <row r="43" spans="3:13" x14ac:dyDescent="0.4">
      <c r="L43" s="9"/>
      <c r="M43" s="9"/>
    </row>
    <row r="44" spans="3:13" x14ac:dyDescent="0.4">
      <c r="L44" s="9"/>
      <c r="M44" s="9"/>
    </row>
    <row r="45" spans="3:13" x14ac:dyDescent="0.4">
      <c r="L45" s="9"/>
      <c r="M45" s="9"/>
    </row>
    <row r="46" spans="3:13" x14ac:dyDescent="0.4">
      <c r="L46" s="9"/>
      <c r="M46" s="9"/>
    </row>
    <row r="47" spans="3:13" x14ac:dyDescent="0.4">
      <c r="L47" s="9"/>
      <c r="M47" s="9"/>
    </row>
    <row r="48" spans="3:13" x14ac:dyDescent="0.4">
      <c r="L48" s="9"/>
      <c r="M48" s="9"/>
    </row>
    <row r="49" spans="12:13" x14ac:dyDescent="0.4">
      <c r="L49" s="9"/>
      <c r="M49" s="9"/>
    </row>
    <row r="50" spans="12:13" x14ac:dyDescent="0.4">
      <c r="L50" s="9"/>
      <c r="M50" s="9"/>
    </row>
    <row r="51" spans="12:13" x14ac:dyDescent="0.4">
      <c r="L51" s="9"/>
      <c r="M51" s="9"/>
    </row>
    <row r="52" spans="12:13" x14ac:dyDescent="0.4">
      <c r="L52" s="9"/>
      <c r="M52" s="9"/>
    </row>
    <row r="53" spans="12:13" x14ac:dyDescent="0.4">
      <c r="L53" s="9"/>
      <c r="M53" s="9"/>
    </row>
    <row r="54" spans="12:13" x14ac:dyDescent="0.4">
      <c r="L54" s="9"/>
      <c r="M54" s="9"/>
    </row>
    <row r="55" spans="12:13" x14ac:dyDescent="0.4">
      <c r="L55" s="9"/>
      <c r="M55" s="9"/>
    </row>
    <row r="56" spans="12:13" x14ac:dyDescent="0.4">
      <c r="L56" s="9"/>
      <c r="M56" s="9"/>
    </row>
    <row r="57" spans="12:13" x14ac:dyDescent="0.4">
      <c r="L57" s="9"/>
      <c r="M57" s="9"/>
    </row>
    <row r="58" spans="12:13" x14ac:dyDescent="0.4">
      <c r="L58" s="9"/>
      <c r="M58" s="9"/>
    </row>
    <row r="59" spans="12:13" x14ac:dyDescent="0.4">
      <c r="L59" s="9"/>
      <c r="M59" s="9"/>
    </row>
    <row r="60" spans="12:13" x14ac:dyDescent="0.4">
      <c r="L60" s="9"/>
      <c r="M60" s="9"/>
    </row>
    <row r="61" spans="12:13" x14ac:dyDescent="0.4">
      <c r="L61" s="9"/>
      <c r="M61" s="9"/>
    </row>
    <row r="62" spans="12:13" x14ac:dyDescent="0.4">
      <c r="L62" s="9"/>
      <c r="M62" s="9"/>
    </row>
    <row r="63" spans="12:13" x14ac:dyDescent="0.4">
      <c r="L63" s="9"/>
      <c r="M63" s="9"/>
    </row>
    <row r="64" spans="12:13" x14ac:dyDescent="0.4">
      <c r="L64" s="9"/>
      <c r="M64" s="9"/>
    </row>
    <row r="65" spans="12:13" x14ac:dyDescent="0.4">
      <c r="L65" s="9"/>
      <c r="M65" s="9"/>
    </row>
    <row r="66" spans="12:13" x14ac:dyDescent="0.4">
      <c r="L66" s="9"/>
      <c r="M66" s="9"/>
    </row>
    <row r="67" spans="12:13" x14ac:dyDescent="0.4">
      <c r="L67" s="9"/>
      <c r="M67" s="9"/>
    </row>
    <row r="68" spans="12:13" x14ac:dyDescent="0.4">
      <c r="L68" s="9"/>
      <c r="M68" s="9"/>
    </row>
    <row r="69" spans="12:13" x14ac:dyDescent="0.4">
      <c r="L69" s="9"/>
      <c r="M69" s="9"/>
    </row>
    <row r="70" spans="12:13" x14ac:dyDescent="0.4">
      <c r="L70" s="9"/>
      <c r="M70" s="9"/>
    </row>
    <row r="71" spans="12:13" x14ac:dyDescent="0.4">
      <c r="L71" s="9"/>
      <c r="M71" s="9"/>
    </row>
    <row r="72" spans="12:13" x14ac:dyDescent="0.4">
      <c r="L72" s="9"/>
      <c r="M72" s="9"/>
    </row>
    <row r="73" spans="12:13" x14ac:dyDescent="0.4">
      <c r="L73" s="9"/>
      <c r="M73" s="9"/>
    </row>
    <row r="74" spans="12:13" x14ac:dyDescent="0.4">
      <c r="L74" s="9"/>
      <c r="M74" s="9"/>
    </row>
    <row r="75" spans="12:13" x14ac:dyDescent="0.4">
      <c r="L75" s="9"/>
      <c r="M75" s="9"/>
    </row>
    <row r="76" spans="12:13" x14ac:dyDescent="0.4">
      <c r="L76" s="9"/>
      <c r="M76" s="9"/>
    </row>
    <row r="77" spans="12:13" x14ac:dyDescent="0.4">
      <c r="L77" s="9"/>
      <c r="M77" s="9"/>
    </row>
    <row r="78" spans="12:13" x14ac:dyDescent="0.4">
      <c r="L78" s="9"/>
      <c r="M78" s="9"/>
    </row>
    <row r="79" spans="12:13" x14ac:dyDescent="0.4">
      <c r="L79" s="9"/>
      <c r="M79" s="9"/>
    </row>
    <row r="80" spans="12:13" x14ac:dyDescent="0.4">
      <c r="L80" s="9"/>
      <c r="M80" s="9"/>
    </row>
    <row r="81" spans="12:13" x14ac:dyDescent="0.4">
      <c r="L81" s="9"/>
      <c r="M81" s="9"/>
    </row>
    <row r="82" spans="12:13" x14ac:dyDescent="0.4">
      <c r="L82" s="9"/>
      <c r="M82" s="9"/>
    </row>
    <row r="83" spans="12:13" x14ac:dyDescent="0.4">
      <c r="L83" s="9"/>
      <c r="M83" s="9"/>
    </row>
    <row r="84" spans="12:13" x14ac:dyDescent="0.4">
      <c r="L84" s="9"/>
      <c r="M84" s="9"/>
    </row>
    <row r="85" spans="12:13" x14ac:dyDescent="0.4">
      <c r="L85" s="9"/>
      <c r="M85" s="9"/>
    </row>
    <row r="86" spans="12:13" x14ac:dyDescent="0.4">
      <c r="L86" s="9"/>
      <c r="M86" s="9"/>
    </row>
    <row r="87" spans="12:13" x14ac:dyDescent="0.4">
      <c r="L87" s="9"/>
      <c r="M87" s="9"/>
    </row>
    <row r="88" spans="12:13" x14ac:dyDescent="0.4">
      <c r="L88" s="9"/>
      <c r="M88" s="9"/>
    </row>
    <row r="89" spans="12:13" x14ac:dyDescent="0.4">
      <c r="L89" s="9"/>
      <c r="M89" s="9"/>
    </row>
    <row r="90" spans="12:13" x14ac:dyDescent="0.4">
      <c r="L90" s="9"/>
      <c r="M90" s="9"/>
    </row>
    <row r="91" spans="12:13" x14ac:dyDescent="0.4">
      <c r="L91" s="9"/>
      <c r="M91" s="9"/>
    </row>
    <row r="92" spans="12:13" x14ac:dyDescent="0.4">
      <c r="L92" s="9"/>
      <c r="M92" s="9"/>
    </row>
    <row r="93" spans="12:13" x14ac:dyDescent="0.4">
      <c r="L93" s="9"/>
      <c r="M93" s="9"/>
    </row>
    <row r="94" spans="12:13" x14ac:dyDescent="0.4">
      <c r="L94" s="9"/>
      <c r="M94" s="9"/>
    </row>
    <row r="95" spans="12:13" x14ac:dyDescent="0.4">
      <c r="L95" s="9"/>
      <c r="M95" s="9"/>
    </row>
    <row r="96" spans="12:13" x14ac:dyDescent="0.4">
      <c r="L96" s="9"/>
      <c r="M96" s="9"/>
    </row>
    <row r="97" spans="12:13" x14ac:dyDescent="0.4">
      <c r="L97" s="9"/>
      <c r="M97" s="9"/>
    </row>
    <row r="98" spans="12:13" x14ac:dyDescent="0.4">
      <c r="L98" s="9"/>
      <c r="M98" s="9"/>
    </row>
    <row r="99" spans="12:13" x14ac:dyDescent="0.4">
      <c r="L99" s="9"/>
      <c r="M99" s="9"/>
    </row>
    <row r="100" spans="12:13" x14ac:dyDescent="0.4">
      <c r="L100" s="9"/>
      <c r="M100" s="9"/>
    </row>
    <row r="101" spans="12:13" x14ac:dyDescent="0.4">
      <c r="L101" s="9"/>
      <c r="M101" s="9"/>
    </row>
    <row r="102" spans="12:13" x14ac:dyDescent="0.4">
      <c r="L102" s="9"/>
      <c r="M102" s="9"/>
    </row>
    <row r="103" spans="12:13" x14ac:dyDescent="0.4">
      <c r="L103" s="9"/>
      <c r="M103" s="9"/>
    </row>
    <row r="104" spans="12:13" x14ac:dyDescent="0.4">
      <c r="L104" s="9"/>
      <c r="M104" s="9"/>
    </row>
    <row r="105" spans="12:13" x14ac:dyDescent="0.4">
      <c r="L105" s="9"/>
      <c r="M105" s="9"/>
    </row>
    <row r="106" spans="12:13" x14ac:dyDescent="0.4">
      <c r="L106" s="9"/>
      <c r="M106" s="9"/>
    </row>
    <row r="107" spans="12:13" x14ac:dyDescent="0.4">
      <c r="L107" s="9"/>
      <c r="M107" s="9"/>
    </row>
    <row r="108" spans="12:13" x14ac:dyDescent="0.4">
      <c r="L108" s="9"/>
      <c r="M108" s="9"/>
    </row>
    <row r="109" spans="12:13" x14ac:dyDescent="0.4">
      <c r="L109" s="9"/>
      <c r="M109" s="9"/>
    </row>
    <row r="110" spans="12:13" x14ac:dyDescent="0.4">
      <c r="L110" s="9"/>
      <c r="M110" s="9"/>
    </row>
    <row r="111" spans="12:13" x14ac:dyDescent="0.4">
      <c r="L111" s="9"/>
      <c r="M111" s="9"/>
    </row>
    <row r="112" spans="12:13" x14ac:dyDescent="0.4">
      <c r="L112" s="9"/>
      <c r="M112" s="9"/>
    </row>
    <row r="113" spans="12:13" x14ac:dyDescent="0.4">
      <c r="L113" s="9"/>
      <c r="M113" s="9"/>
    </row>
    <row r="114" spans="12:13" x14ac:dyDescent="0.4">
      <c r="L114" s="9"/>
      <c r="M114" s="9"/>
    </row>
    <row r="115" spans="12:13" x14ac:dyDescent="0.4">
      <c r="L115" s="9"/>
      <c r="M115" s="9"/>
    </row>
    <row r="116" spans="12:13" x14ac:dyDescent="0.4">
      <c r="L116" s="9"/>
      <c r="M116" s="9"/>
    </row>
    <row r="117" spans="12:13" x14ac:dyDescent="0.4">
      <c r="L117" s="9"/>
      <c r="M117" s="9"/>
    </row>
    <row r="118" spans="12:13" x14ac:dyDescent="0.4">
      <c r="L118" s="9"/>
      <c r="M118" s="9"/>
    </row>
    <row r="119" spans="12:13" x14ac:dyDescent="0.4">
      <c r="L119" s="9"/>
      <c r="M119" s="9"/>
    </row>
    <row r="120" spans="12:13" x14ac:dyDescent="0.4">
      <c r="L120" s="9"/>
      <c r="M120" s="9"/>
    </row>
    <row r="121" spans="12:13" x14ac:dyDescent="0.4">
      <c r="L121" s="9"/>
      <c r="M121" s="9"/>
    </row>
    <row r="122" spans="12:13" x14ac:dyDescent="0.4">
      <c r="L122" s="9"/>
      <c r="M122" s="9"/>
    </row>
    <row r="123" spans="12:13" x14ac:dyDescent="0.4">
      <c r="L123" s="9"/>
      <c r="M123" s="9"/>
    </row>
    <row r="124" spans="12:13" x14ac:dyDescent="0.4">
      <c r="L124" s="9"/>
      <c r="M124" s="9"/>
    </row>
    <row r="125" spans="12:13" x14ac:dyDescent="0.4">
      <c r="L125" s="9"/>
      <c r="M125" s="9"/>
    </row>
    <row r="126" spans="12:13" x14ac:dyDescent="0.4">
      <c r="L126" s="9"/>
      <c r="M126" s="9"/>
    </row>
    <row r="127" spans="12:13" x14ac:dyDescent="0.4">
      <c r="L127" s="9"/>
      <c r="M127" s="9"/>
    </row>
    <row r="128" spans="12:13" x14ac:dyDescent="0.4">
      <c r="L128" s="9"/>
      <c r="M128" s="9"/>
    </row>
    <row r="129" spans="12:13" x14ac:dyDescent="0.4">
      <c r="L129" s="9"/>
      <c r="M129" s="9"/>
    </row>
    <row r="130" spans="12:13" x14ac:dyDescent="0.4">
      <c r="L130" s="9"/>
      <c r="M130" s="9"/>
    </row>
    <row r="131" spans="12:13" x14ac:dyDescent="0.4">
      <c r="L131" s="9"/>
      <c r="M131" s="9"/>
    </row>
    <row r="132" spans="12:13" x14ac:dyDescent="0.4">
      <c r="L132" s="9"/>
      <c r="M132" s="9"/>
    </row>
    <row r="133" spans="12:13" x14ac:dyDescent="0.4">
      <c r="L133" s="9"/>
      <c r="M133" s="9"/>
    </row>
    <row r="134" spans="12:13" x14ac:dyDescent="0.4">
      <c r="L134" s="9"/>
      <c r="M134" s="9"/>
    </row>
    <row r="135" spans="12:13" x14ac:dyDescent="0.4">
      <c r="L135" s="9"/>
      <c r="M135" s="9"/>
    </row>
    <row r="136" spans="12:13" x14ac:dyDescent="0.4">
      <c r="L136" s="9"/>
      <c r="M136" s="9"/>
    </row>
    <row r="137" spans="12:13" x14ac:dyDescent="0.4">
      <c r="L137" s="9"/>
      <c r="M137" s="9"/>
    </row>
    <row r="138" spans="12:13" x14ac:dyDescent="0.4">
      <c r="L138" s="9"/>
      <c r="M138" s="9"/>
    </row>
    <row r="139" spans="12:13" x14ac:dyDescent="0.4">
      <c r="L139" s="9"/>
      <c r="M139" s="9"/>
    </row>
    <row r="140" spans="12:13" x14ac:dyDescent="0.4">
      <c r="L140" s="9"/>
      <c r="M140" s="9"/>
    </row>
    <row r="141" spans="12:13" x14ac:dyDescent="0.4">
      <c r="L141" s="9"/>
      <c r="M141" s="9"/>
    </row>
    <row r="142" spans="12:13" x14ac:dyDescent="0.4">
      <c r="L142" s="9"/>
      <c r="M142" s="9"/>
    </row>
    <row r="143" spans="12:13" x14ac:dyDescent="0.4">
      <c r="L143" s="9"/>
      <c r="M143" s="9"/>
    </row>
    <row r="144" spans="12:13" x14ac:dyDescent="0.4">
      <c r="L144" s="9"/>
      <c r="M144" s="9"/>
    </row>
    <row r="145" spans="12:13" x14ac:dyDescent="0.4">
      <c r="L145" s="9"/>
      <c r="M145" s="9"/>
    </row>
    <row r="146" spans="12:13" x14ac:dyDescent="0.4">
      <c r="L146" s="9"/>
      <c r="M146" s="9"/>
    </row>
    <row r="147" spans="12:13" x14ac:dyDescent="0.4">
      <c r="L147" s="9"/>
      <c r="M147" s="9"/>
    </row>
    <row r="148" spans="12:13" x14ac:dyDescent="0.4">
      <c r="L148" s="9"/>
      <c r="M148" s="9"/>
    </row>
    <row r="149" spans="12:13" x14ac:dyDescent="0.4">
      <c r="L149" s="9"/>
      <c r="M149" s="9"/>
    </row>
    <row r="150" spans="12:13" x14ac:dyDescent="0.4">
      <c r="L150" s="9"/>
      <c r="M150" s="9"/>
    </row>
    <row r="151" spans="12:13" x14ac:dyDescent="0.4">
      <c r="L151" s="9"/>
      <c r="M151" s="9"/>
    </row>
    <row r="152" spans="12:13" x14ac:dyDescent="0.4">
      <c r="L152" s="9"/>
      <c r="M152" s="9"/>
    </row>
    <row r="153" spans="12:13" x14ac:dyDescent="0.4">
      <c r="L153" s="9"/>
      <c r="M153" s="9"/>
    </row>
    <row r="154" spans="12:13" x14ac:dyDescent="0.4">
      <c r="L154" s="9"/>
      <c r="M154" s="9"/>
    </row>
    <row r="155" spans="12:13" x14ac:dyDescent="0.4">
      <c r="L155" s="9"/>
      <c r="M155" s="9"/>
    </row>
    <row r="156" spans="12:13" x14ac:dyDescent="0.4">
      <c r="L156" s="9"/>
      <c r="M156" s="9"/>
    </row>
    <row r="157" spans="12:13" x14ac:dyDescent="0.4">
      <c r="L157" s="9"/>
      <c r="M157" s="9"/>
    </row>
    <row r="158" spans="12:13" x14ac:dyDescent="0.4">
      <c r="L158" s="9"/>
      <c r="M158" s="9"/>
    </row>
    <row r="159" spans="12:13" x14ac:dyDescent="0.4">
      <c r="L159" s="9"/>
      <c r="M159" s="9"/>
    </row>
    <row r="160" spans="12:13" x14ac:dyDescent="0.4">
      <c r="L160" s="9"/>
      <c r="M160" s="9"/>
    </row>
    <row r="161" spans="12:13" x14ac:dyDescent="0.4">
      <c r="L161" s="9"/>
      <c r="M161" s="9"/>
    </row>
    <row r="162" spans="12:13" x14ac:dyDescent="0.4">
      <c r="L162" s="9"/>
      <c r="M162" s="9"/>
    </row>
    <row r="163" spans="12:13" x14ac:dyDescent="0.4">
      <c r="L163" s="9"/>
      <c r="M163" s="9"/>
    </row>
    <row r="164" spans="12:13" x14ac:dyDescent="0.4">
      <c r="L164" s="9"/>
      <c r="M164" s="9"/>
    </row>
    <row r="165" spans="12:13" x14ac:dyDescent="0.4">
      <c r="L165" s="9"/>
      <c r="M165" s="9"/>
    </row>
    <row r="166" spans="12:13" x14ac:dyDescent="0.4">
      <c r="L166" s="9"/>
      <c r="M166" s="9"/>
    </row>
    <row r="167" spans="12:13" x14ac:dyDescent="0.4">
      <c r="L167" s="9"/>
      <c r="M167" s="9"/>
    </row>
    <row r="168" spans="12:13" x14ac:dyDescent="0.4">
      <c r="L168" s="9"/>
      <c r="M168" s="9"/>
    </row>
    <row r="169" spans="12:13" x14ac:dyDescent="0.4">
      <c r="L169" s="9"/>
      <c r="M169" s="9"/>
    </row>
    <row r="170" spans="12:13" x14ac:dyDescent="0.4">
      <c r="L170" s="9"/>
      <c r="M170" s="9"/>
    </row>
    <row r="171" spans="12:13" x14ac:dyDescent="0.4">
      <c r="L171" s="9"/>
      <c r="M171" s="9"/>
    </row>
    <row r="172" spans="12:13" x14ac:dyDescent="0.4">
      <c r="L172" s="9"/>
      <c r="M172" s="9"/>
    </row>
    <row r="173" spans="12:13" x14ac:dyDescent="0.4">
      <c r="L173" s="9"/>
      <c r="M173" s="9"/>
    </row>
    <row r="174" spans="12:13" x14ac:dyDescent="0.4">
      <c r="L174" s="9"/>
      <c r="M174" s="9"/>
    </row>
    <row r="175" spans="12:13" x14ac:dyDescent="0.4">
      <c r="L175" s="9"/>
      <c r="M175" s="9"/>
    </row>
    <row r="176" spans="12:13" x14ac:dyDescent="0.4">
      <c r="L176" s="9"/>
      <c r="M176" s="9"/>
    </row>
    <row r="177" spans="12:13" x14ac:dyDescent="0.4">
      <c r="L177" s="9"/>
      <c r="M177" s="9"/>
    </row>
    <row r="178" spans="12:13" x14ac:dyDescent="0.4">
      <c r="L178" s="9"/>
      <c r="M178" s="9"/>
    </row>
    <row r="179" spans="12:13" x14ac:dyDescent="0.4">
      <c r="L179" s="9"/>
      <c r="M179" s="9"/>
    </row>
    <row r="180" spans="12:13" x14ac:dyDescent="0.4">
      <c r="L180" s="9"/>
      <c r="M180" s="9"/>
    </row>
    <row r="181" spans="12:13" x14ac:dyDescent="0.4">
      <c r="L181" s="9"/>
      <c r="M181" s="9"/>
    </row>
    <row r="182" spans="12:13" x14ac:dyDescent="0.4">
      <c r="L182" s="9"/>
      <c r="M182" s="9"/>
    </row>
    <row r="183" spans="12:13" x14ac:dyDescent="0.4">
      <c r="L183" s="9"/>
      <c r="M183" s="9"/>
    </row>
    <row r="184" spans="12:13" x14ac:dyDescent="0.4">
      <c r="L184" s="9"/>
      <c r="M184" s="9"/>
    </row>
    <row r="185" spans="12:13" x14ac:dyDescent="0.4">
      <c r="L185" s="9"/>
      <c r="M185" s="9"/>
    </row>
    <row r="186" spans="12:13" x14ac:dyDescent="0.4">
      <c r="L186" s="9"/>
      <c r="M186" s="9"/>
    </row>
    <row r="187" spans="12:13" x14ac:dyDescent="0.4">
      <c r="L187" s="9"/>
      <c r="M187" s="9"/>
    </row>
    <row r="188" spans="12:13" x14ac:dyDescent="0.4">
      <c r="L188" s="9"/>
      <c r="M188" s="9"/>
    </row>
    <row r="189" spans="12:13" x14ac:dyDescent="0.4">
      <c r="L189" s="9"/>
      <c r="M189" s="9"/>
    </row>
    <row r="190" spans="12:13" x14ac:dyDescent="0.4">
      <c r="L190" s="9"/>
      <c r="M190" s="9"/>
    </row>
    <row r="191" spans="12:13" x14ac:dyDescent="0.4">
      <c r="L191" s="9"/>
      <c r="M191" s="9"/>
    </row>
    <row r="192" spans="12:13" x14ac:dyDescent="0.4">
      <c r="L192" s="9"/>
      <c r="M192" s="9"/>
    </row>
    <row r="193" spans="12:13" x14ac:dyDescent="0.4">
      <c r="L193" s="9"/>
      <c r="M193" s="9"/>
    </row>
    <row r="194" spans="12:13" x14ac:dyDescent="0.4">
      <c r="L194" s="9"/>
      <c r="M194" s="9"/>
    </row>
    <row r="195" spans="12:13" x14ac:dyDescent="0.4">
      <c r="L195" s="9"/>
      <c r="M195" s="9"/>
    </row>
    <row r="196" spans="12:13" x14ac:dyDescent="0.4">
      <c r="L196" s="9"/>
      <c r="M196" s="9"/>
    </row>
    <row r="197" spans="12:13" x14ac:dyDescent="0.4">
      <c r="L197" s="9"/>
      <c r="M197" s="9"/>
    </row>
    <row r="198" spans="12:13" x14ac:dyDescent="0.4">
      <c r="L198" s="9"/>
      <c r="M198" s="9"/>
    </row>
    <row r="199" spans="12:13" x14ac:dyDescent="0.4">
      <c r="L199" s="9"/>
      <c r="M199" s="9"/>
    </row>
    <row r="200" spans="12:13" x14ac:dyDescent="0.4">
      <c r="L200" s="9"/>
      <c r="M200" s="9"/>
    </row>
    <row r="201" spans="12:13" x14ac:dyDescent="0.4">
      <c r="L201" s="9"/>
      <c r="M201" s="9"/>
    </row>
    <row r="202" spans="12:13" x14ac:dyDescent="0.4">
      <c r="L202" s="9"/>
      <c r="M202" s="9"/>
    </row>
    <row r="203" spans="12:13" x14ac:dyDescent="0.4">
      <c r="L203" s="9"/>
      <c r="M203" s="9"/>
    </row>
    <row r="204" spans="12:13" x14ac:dyDescent="0.4">
      <c r="L204" s="9"/>
      <c r="M204" s="9"/>
    </row>
    <row r="205" spans="12:13" x14ac:dyDescent="0.4">
      <c r="L205" s="9"/>
      <c r="M205" s="9"/>
    </row>
    <row r="206" spans="12:13" x14ac:dyDescent="0.4">
      <c r="L206" s="9"/>
      <c r="M206" s="9"/>
    </row>
    <row r="207" spans="12:13" x14ac:dyDescent="0.4">
      <c r="L207" s="9"/>
      <c r="M207" s="9"/>
    </row>
    <row r="208" spans="12:13" x14ac:dyDescent="0.4">
      <c r="L208" s="9"/>
      <c r="M208" s="9"/>
    </row>
    <row r="209" spans="12:13" x14ac:dyDescent="0.4">
      <c r="L209" s="9"/>
      <c r="M209" s="9"/>
    </row>
    <row r="210" spans="12:13" x14ac:dyDescent="0.4">
      <c r="L210" s="9"/>
      <c r="M210" s="9"/>
    </row>
    <row r="211" spans="12:13" x14ac:dyDescent="0.4">
      <c r="L211" s="9"/>
      <c r="M211" s="9"/>
    </row>
    <row r="212" spans="12:13" x14ac:dyDescent="0.4">
      <c r="L212" s="9"/>
      <c r="M212" s="9"/>
    </row>
    <row r="213" spans="12:13" x14ac:dyDescent="0.4">
      <c r="L213" s="9"/>
      <c r="M213" s="9"/>
    </row>
    <row r="214" spans="12:13" x14ac:dyDescent="0.4">
      <c r="L214" s="9"/>
      <c r="M214" s="9"/>
    </row>
    <row r="215" spans="12:13" x14ac:dyDescent="0.4">
      <c r="L215" s="9"/>
      <c r="M215" s="9"/>
    </row>
    <row r="216" spans="12:13" x14ac:dyDescent="0.4">
      <c r="L216" s="9"/>
      <c r="M216" s="9"/>
    </row>
    <row r="217" spans="12:13" x14ac:dyDescent="0.4">
      <c r="L217" s="9"/>
      <c r="M217" s="9"/>
    </row>
    <row r="218" spans="12:13" x14ac:dyDescent="0.4">
      <c r="L218" s="9"/>
      <c r="M218" s="9"/>
    </row>
    <row r="219" spans="12:13" x14ac:dyDescent="0.4">
      <c r="L219" s="9"/>
      <c r="M219" s="9"/>
    </row>
    <row r="220" spans="12:13" x14ac:dyDescent="0.4">
      <c r="L220" s="9"/>
      <c r="M220" s="9"/>
    </row>
    <row r="221" spans="12:13" x14ac:dyDescent="0.4">
      <c r="L221" s="9"/>
      <c r="M221" s="9"/>
    </row>
    <row r="222" spans="12:13" x14ac:dyDescent="0.4">
      <c r="L222" s="9"/>
      <c r="M222" s="9"/>
    </row>
    <row r="223" spans="12:13" x14ac:dyDescent="0.4">
      <c r="L223" s="9"/>
      <c r="M223" s="9"/>
    </row>
    <row r="224" spans="12:13" x14ac:dyDescent="0.4">
      <c r="L224" s="9"/>
      <c r="M224" s="9"/>
    </row>
    <row r="225" spans="12:13" x14ac:dyDescent="0.4">
      <c r="L225" s="9"/>
      <c r="M225" s="9"/>
    </row>
    <row r="226" spans="12:13" x14ac:dyDescent="0.4">
      <c r="L226" s="9"/>
      <c r="M226" s="9"/>
    </row>
    <row r="227" spans="12:13" x14ac:dyDescent="0.4">
      <c r="L227" s="9"/>
      <c r="M227" s="9"/>
    </row>
    <row r="228" spans="12:13" x14ac:dyDescent="0.4">
      <c r="L228" s="9"/>
      <c r="M228" s="9"/>
    </row>
    <row r="229" spans="12:13" x14ac:dyDescent="0.4">
      <c r="L229" s="9"/>
      <c r="M229" s="9"/>
    </row>
    <row r="230" spans="12:13" x14ac:dyDescent="0.4">
      <c r="L230" s="9"/>
      <c r="M230" s="9"/>
    </row>
    <row r="231" spans="12:13" x14ac:dyDescent="0.4">
      <c r="L231" s="9"/>
      <c r="M231" s="9"/>
    </row>
    <row r="232" spans="12:13" x14ac:dyDescent="0.4">
      <c r="L232" s="9"/>
      <c r="M232" s="9"/>
    </row>
    <row r="233" spans="12:13" x14ac:dyDescent="0.4">
      <c r="L233" s="9"/>
      <c r="M233" s="9"/>
    </row>
    <row r="234" spans="12:13" x14ac:dyDescent="0.4">
      <c r="L234" s="9"/>
      <c r="M234" s="9"/>
    </row>
    <row r="235" spans="12:13" x14ac:dyDescent="0.4">
      <c r="L235" s="9"/>
      <c r="M235" s="9"/>
    </row>
    <row r="236" spans="12:13" x14ac:dyDescent="0.4">
      <c r="L236" s="9"/>
      <c r="M236" s="9"/>
    </row>
    <row r="237" spans="12:13" x14ac:dyDescent="0.4">
      <c r="L237" s="9"/>
      <c r="M237" s="9"/>
    </row>
    <row r="238" spans="12:13" x14ac:dyDescent="0.4">
      <c r="L238" s="9"/>
      <c r="M238" s="9"/>
    </row>
    <row r="239" spans="12:13" x14ac:dyDescent="0.4">
      <c r="L239" s="9"/>
      <c r="M239" s="9"/>
    </row>
    <row r="240" spans="12:13" x14ac:dyDescent="0.4">
      <c r="L240" s="9"/>
      <c r="M240" s="9"/>
    </row>
    <row r="241" spans="12:13" x14ac:dyDescent="0.4">
      <c r="L241" s="9"/>
      <c r="M241" s="9"/>
    </row>
    <row r="242" spans="12:13" x14ac:dyDescent="0.4">
      <c r="L242" s="9"/>
      <c r="M242" s="9"/>
    </row>
    <row r="243" spans="12:13" x14ac:dyDescent="0.4">
      <c r="L243" s="9"/>
      <c r="M243" s="9"/>
    </row>
    <row r="244" spans="12:13" x14ac:dyDescent="0.4">
      <c r="L244" s="9"/>
      <c r="M244" s="9"/>
    </row>
    <row r="245" spans="12:13" x14ac:dyDescent="0.4">
      <c r="L245" s="9"/>
      <c r="M245" s="9"/>
    </row>
    <row r="246" spans="12:13" x14ac:dyDescent="0.4">
      <c r="L246" s="9"/>
      <c r="M246" s="9"/>
    </row>
    <row r="247" spans="12:13" x14ac:dyDescent="0.4">
      <c r="L247" s="9"/>
      <c r="M247" s="9"/>
    </row>
    <row r="248" spans="12:13" x14ac:dyDescent="0.4">
      <c r="L248" s="9"/>
      <c r="M248" s="9"/>
    </row>
    <row r="249" spans="12:13" x14ac:dyDescent="0.4">
      <c r="L249" s="9"/>
      <c r="M249" s="9"/>
    </row>
    <row r="250" spans="12:13" x14ac:dyDescent="0.4">
      <c r="L250" s="9"/>
      <c r="M250" s="9"/>
    </row>
    <row r="251" spans="12:13" x14ac:dyDescent="0.4">
      <c r="L251" s="9"/>
      <c r="M251" s="9"/>
    </row>
    <row r="252" spans="12:13" x14ac:dyDescent="0.4">
      <c r="L252" s="9"/>
      <c r="M252" s="9"/>
    </row>
    <row r="253" spans="12:13" x14ac:dyDescent="0.4">
      <c r="L253" s="9"/>
      <c r="M253" s="9"/>
    </row>
    <row r="254" spans="12:13" x14ac:dyDescent="0.4">
      <c r="L254" s="9"/>
      <c r="M254" s="9"/>
    </row>
    <row r="255" spans="12:13" x14ac:dyDescent="0.4">
      <c r="L255" s="9"/>
      <c r="M255" s="9"/>
    </row>
    <row r="256" spans="12:13" x14ac:dyDescent="0.4">
      <c r="L256" s="9"/>
      <c r="M256" s="9"/>
    </row>
    <row r="257" spans="12:13" x14ac:dyDescent="0.4">
      <c r="L257" s="9"/>
      <c r="M257" s="9"/>
    </row>
    <row r="258" spans="12:13" x14ac:dyDescent="0.4">
      <c r="L258" s="9"/>
      <c r="M258" s="9"/>
    </row>
    <row r="259" spans="12:13" x14ac:dyDescent="0.4">
      <c r="L259" s="9"/>
      <c r="M259" s="9"/>
    </row>
    <row r="260" spans="12:13" x14ac:dyDescent="0.4">
      <c r="L260" s="9"/>
      <c r="M260" s="9"/>
    </row>
    <row r="261" spans="12:13" x14ac:dyDescent="0.4">
      <c r="L261" s="9"/>
      <c r="M261" s="9"/>
    </row>
    <row r="262" spans="12:13" x14ac:dyDescent="0.4">
      <c r="L262" s="9"/>
      <c r="M262" s="9"/>
    </row>
    <row r="263" spans="12:13" x14ac:dyDescent="0.4">
      <c r="L263" s="9"/>
      <c r="M263" s="9"/>
    </row>
    <row r="264" spans="12:13" x14ac:dyDescent="0.4">
      <c r="L264" s="9"/>
      <c r="M264" s="9"/>
    </row>
    <row r="265" spans="12:13" x14ac:dyDescent="0.4">
      <c r="L265" s="9"/>
      <c r="M265" s="9"/>
    </row>
    <row r="266" spans="12:13" x14ac:dyDescent="0.4">
      <c r="L266" s="9"/>
      <c r="M266" s="9"/>
    </row>
    <row r="267" spans="12:13" x14ac:dyDescent="0.4">
      <c r="L267" s="9"/>
      <c r="M267" s="9"/>
    </row>
    <row r="268" spans="12:13" x14ac:dyDescent="0.4">
      <c r="L268" s="9"/>
      <c r="M268" s="9"/>
    </row>
    <row r="269" spans="12:13" x14ac:dyDescent="0.4">
      <c r="L269" s="9"/>
      <c r="M269" s="9"/>
    </row>
    <row r="270" spans="12:13" x14ac:dyDescent="0.4">
      <c r="L270" s="9"/>
      <c r="M270" s="9"/>
    </row>
    <row r="271" spans="12:13" x14ac:dyDescent="0.4">
      <c r="L271" s="9"/>
      <c r="M271" s="9"/>
    </row>
    <row r="272" spans="12:13" x14ac:dyDescent="0.4">
      <c r="L272" s="9"/>
      <c r="M272" s="9"/>
    </row>
    <row r="273" spans="12:13" x14ac:dyDescent="0.4">
      <c r="L273" s="9"/>
      <c r="M273" s="9"/>
    </row>
    <row r="274" spans="12:13" x14ac:dyDescent="0.4">
      <c r="L274" s="9"/>
      <c r="M274" s="9"/>
    </row>
    <row r="275" spans="12:13" x14ac:dyDescent="0.4">
      <c r="L275" s="9"/>
      <c r="M275" s="9"/>
    </row>
    <row r="276" spans="12:13" x14ac:dyDescent="0.4">
      <c r="L276" s="9"/>
      <c r="M276" s="9"/>
    </row>
    <row r="277" spans="12:13" x14ac:dyDescent="0.4">
      <c r="L277" s="9"/>
      <c r="M277" s="9"/>
    </row>
    <row r="278" spans="12:13" x14ac:dyDescent="0.4">
      <c r="L278" s="9"/>
      <c r="M278" s="9"/>
    </row>
    <row r="279" spans="12:13" x14ac:dyDescent="0.4">
      <c r="L279" s="9"/>
      <c r="M279" s="9"/>
    </row>
    <row r="280" spans="12:13" x14ac:dyDescent="0.4">
      <c r="L280" s="9"/>
      <c r="M280" s="9"/>
    </row>
    <row r="281" spans="12:13" x14ac:dyDescent="0.4">
      <c r="L281" s="9"/>
      <c r="M281" s="9"/>
    </row>
    <row r="282" spans="12:13" x14ac:dyDescent="0.4">
      <c r="L282" s="9"/>
      <c r="M282" s="9"/>
    </row>
    <row r="283" spans="12:13" x14ac:dyDescent="0.4">
      <c r="L283" s="9"/>
      <c r="M283" s="9"/>
    </row>
    <row r="284" spans="12:13" x14ac:dyDescent="0.4">
      <c r="L284" s="9"/>
      <c r="M284" s="9"/>
    </row>
    <row r="285" spans="12:13" x14ac:dyDescent="0.4">
      <c r="L285" s="9"/>
      <c r="M285" s="9"/>
    </row>
    <row r="286" spans="12:13" x14ac:dyDescent="0.4">
      <c r="L286" s="9"/>
      <c r="M286" s="9"/>
    </row>
    <row r="287" spans="12:13" x14ac:dyDescent="0.4">
      <c r="L287" s="9"/>
      <c r="M287" s="9"/>
    </row>
    <row r="288" spans="12:13" x14ac:dyDescent="0.4">
      <c r="L288" s="9"/>
      <c r="M288" s="9"/>
    </row>
    <row r="289" spans="12:13" x14ac:dyDescent="0.4">
      <c r="L289" s="9"/>
      <c r="M289" s="9"/>
    </row>
    <row r="290" spans="12:13" x14ac:dyDescent="0.4">
      <c r="L290" s="9"/>
      <c r="M290" s="9"/>
    </row>
    <row r="291" spans="12:13" x14ac:dyDescent="0.4">
      <c r="L291" s="9"/>
      <c r="M291" s="9"/>
    </row>
    <row r="292" spans="12:13" x14ac:dyDescent="0.4">
      <c r="L292" s="9"/>
      <c r="M292" s="9"/>
    </row>
    <row r="293" spans="12:13" x14ac:dyDescent="0.4">
      <c r="L293" s="9"/>
      <c r="M293" s="9"/>
    </row>
    <row r="294" spans="12:13" x14ac:dyDescent="0.4">
      <c r="L294" s="9"/>
      <c r="M294" s="9"/>
    </row>
    <row r="295" spans="12:13" x14ac:dyDescent="0.4">
      <c r="L295" s="9"/>
      <c r="M295" s="9"/>
    </row>
    <row r="296" spans="12:13" x14ac:dyDescent="0.4">
      <c r="L296" s="9"/>
      <c r="M296" s="9"/>
    </row>
    <row r="297" spans="12:13" x14ac:dyDescent="0.4">
      <c r="L297" s="9"/>
      <c r="M297" s="9"/>
    </row>
    <row r="298" spans="12:13" x14ac:dyDescent="0.4">
      <c r="L298" s="9"/>
      <c r="M298" s="9"/>
    </row>
    <row r="299" spans="12:13" x14ac:dyDescent="0.4">
      <c r="L299" s="9"/>
      <c r="M299" s="9"/>
    </row>
    <row r="300" spans="12:13" x14ac:dyDescent="0.4">
      <c r="L300" s="9"/>
      <c r="M300" s="9"/>
    </row>
    <row r="301" spans="12:13" x14ac:dyDescent="0.4">
      <c r="L301" s="9"/>
      <c r="M301" s="9"/>
    </row>
    <row r="302" spans="12:13" x14ac:dyDescent="0.4">
      <c r="L302" s="9"/>
      <c r="M302" s="9"/>
    </row>
    <row r="303" spans="12:13" x14ac:dyDescent="0.4">
      <c r="L303" s="9"/>
      <c r="M303" s="9"/>
    </row>
    <row r="304" spans="12:13" x14ac:dyDescent="0.4">
      <c r="L304" s="9"/>
      <c r="M304" s="9"/>
    </row>
    <row r="305" spans="12:13" x14ac:dyDescent="0.4">
      <c r="L305" s="9"/>
      <c r="M305" s="9"/>
    </row>
    <row r="306" spans="12:13" x14ac:dyDescent="0.4">
      <c r="L306" s="9"/>
      <c r="M306" s="9"/>
    </row>
    <row r="307" spans="12:13" x14ac:dyDescent="0.4">
      <c r="L307" s="9"/>
      <c r="M307" s="9"/>
    </row>
    <row r="308" spans="12:13" x14ac:dyDescent="0.4">
      <c r="L308" s="9"/>
      <c r="M308" s="9"/>
    </row>
    <row r="309" spans="12:13" x14ac:dyDescent="0.4">
      <c r="L309" s="9"/>
      <c r="M309" s="9"/>
    </row>
    <row r="310" spans="12:13" x14ac:dyDescent="0.4">
      <c r="L310" s="9"/>
      <c r="M310" s="9"/>
    </row>
    <row r="311" spans="12:13" x14ac:dyDescent="0.4">
      <c r="L311" s="9"/>
      <c r="M311" s="9"/>
    </row>
    <row r="312" spans="12:13" x14ac:dyDescent="0.4">
      <c r="L312" s="9"/>
      <c r="M312" s="9"/>
    </row>
    <row r="313" spans="12:13" x14ac:dyDescent="0.4">
      <c r="L313" s="9"/>
      <c r="M313" s="9"/>
    </row>
    <row r="314" spans="12:13" x14ac:dyDescent="0.4">
      <c r="L314" s="9"/>
      <c r="M314" s="9"/>
    </row>
    <row r="315" spans="12:13" x14ac:dyDescent="0.4">
      <c r="L315" s="9"/>
      <c r="M315" s="9"/>
    </row>
    <row r="316" spans="12:13" x14ac:dyDescent="0.4">
      <c r="L316" s="9"/>
      <c r="M316" s="9"/>
    </row>
    <row r="317" spans="12:13" x14ac:dyDescent="0.4">
      <c r="L317" s="9"/>
      <c r="M317" s="9"/>
    </row>
    <row r="318" spans="12:13" x14ac:dyDescent="0.4">
      <c r="L318" s="9"/>
      <c r="M318" s="9"/>
    </row>
    <row r="319" spans="12:13" x14ac:dyDescent="0.4">
      <c r="L319" s="9"/>
      <c r="M319" s="9"/>
    </row>
    <row r="320" spans="12:13" x14ac:dyDescent="0.4">
      <c r="L320" s="9"/>
      <c r="M320" s="9"/>
    </row>
    <row r="321" spans="12:13" x14ac:dyDescent="0.4">
      <c r="L321" s="9"/>
      <c r="M321" s="9"/>
    </row>
    <row r="322" spans="12:13" x14ac:dyDescent="0.4">
      <c r="L322" s="9"/>
      <c r="M322" s="9"/>
    </row>
    <row r="323" spans="12:13" x14ac:dyDescent="0.4">
      <c r="L323" s="9"/>
      <c r="M323" s="9"/>
    </row>
    <row r="324" spans="12:13" x14ac:dyDescent="0.4">
      <c r="L324" s="9"/>
      <c r="M324" s="9"/>
    </row>
    <row r="325" spans="12:13" x14ac:dyDescent="0.4">
      <c r="L325" s="9"/>
      <c r="M325" s="9"/>
    </row>
    <row r="326" spans="12:13" x14ac:dyDescent="0.4">
      <c r="L326" s="9"/>
      <c r="M326" s="9"/>
    </row>
    <row r="327" spans="12:13" x14ac:dyDescent="0.4">
      <c r="L327" s="9"/>
      <c r="M327" s="9"/>
    </row>
    <row r="328" spans="12:13" x14ac:dyDescent="0.4">
      <c r="L328" s="9"/>
      <c r="M328" s="9"/>
    </row>
    <row r="329" spans="12:13" x14ac:dyDescent="0.4">
      <c r="L329" s="9"/>
      <c r="M329" s="9"/>
    </row>
    <row r="330" spans="12:13" x14ac:dyDescent="0.4">
      <c r="L330" s="9"/>
      <c r="M330" s="9"/>
    </row>
    <row r="331" spans="12:13" x14ac:dyDescent="0.4">
      <c r="L331" s="9"/>
      <c r="M331" s="9"/>
    </row>
    <row r="332" spans="12:13" x14ac:dyDescent="0.4">
      <c r="L332" s="9"/>
      <c r="M332" s="9"/>
    </row>
    <row r="333" spans="12:13" x14ac:dyDescent="0.4">
      <c r="L333" s="9"/>
      <c r="M333" s="9"/>
    </row>
    <row r="334" spans="12:13" x14ac:dyDescent="0.4">
      <c r="L334" s="9"/>
      <c r="M334" s="9"/>
    </row>
    <row r="335" spans="12:13" x14ac:dyDescent="0.4">
      <c r="L335" s="9"/>
      <c r="M335" s="9"/>
    </row>
    <row r="336" spans="12:13" x14ac:dyDescent="0.4">
      <c r="L336" s="9"/>
      <c r="M336" s="9"/>
    </row>
    <row r="337" spans="12:13" x14ac:dyDescent="0.4">
      <c r="L337" s="9"/>
      <c r="M337" s="9"/>
    </row>
    <row r="338" spans="12:13" x14ac:dyDescent="0.4">
      <c r="L338" s="9"/>
      <c r="M338" s="9"/>
    </row>
    <row r="339" spans="12:13" x14ac:dyDescent="0.4">
      <c r="L339" s="9"/>
      <c r="M339" s="9"/>
    </row>
    <row r="340" spans="12:13" x14ac:dyDescent="0.4">
      <c r="L340" s="9"/>
      <c r="M340" s="9"/>
    </row>
    <row r="341" spans="12:13" x14ac:dyDescent="0.4">
      <c r="L341" s="9"/>
      <c r="M341" s="9"/>
    </row>
    <row r="342" spans="12:13" x14ac:dyDescent="0.4">
      <c r="L342" s="9"/>
      <c r="M342" s="9"/>
    </row>
    <row r="343" spans="12:13" x14ac:dyDescent="0.4">
      <c r="L343" s="9"/>
      <c r="M343" s="9"/>
    </row>
    <row r="344" spans="12:13" x14ac:dyDescent="0.4">
      <c r="L344" s="9"/>
      <c r="M344" s="9"/>
    </row>
    <row r="345" spans="12:13" x14ac:dyDescent="0.4">
      <c r="L345" s="9"/>
      <c r="M345" s="9"/>
    </row>
    <row r="346" spans="12:13" x14ac:dyDescent="0.4">
      <c r="L346" s="9"/>
      <c r="M346" s="9"/>
    </row>
    <row r="347" spans="12:13" x14ac:dyDescent="0.4">
      <c r="L347" s="9"/>
      <c r="M347" s="9"/>
    </row>
    <row r="348" spans="12:13" x14ac:dyDescent="0.4">
      <c r="L348" s="9"/>
      <c r="M348" s="9"/>
    </row>
    <row r="349" spans="12:13" x14ac:dyDescent="0.4">
      <c r="L349" s="9"/>
      <c r="M349" s="9"/>
    </row>
    <row r="350" spans="12:13" x14ac:dyDescent="0.4">
      <c r="L350" s="9"/>
      <c r="M350" s="9"/>
    </row>
    <row r="351" spans="12:13" x14ac:dyDescent="0.4">
      <c r="L351" s="9"/>
      <c r="M351" s="9"/>
    </row>
    <row r="352" spans="12:13" x14ac:dyDescent="0.4">
      <c r="L352" s="9"/>
      <c r="M352" s="9"/>
    </row>
    <row r="353" spans="12:13" x14ac:dyDescent="0.4">
      <c r="L353" s="9"/>
      <c r="M353" s="9"/>
    </row>
    <row r="354" spans="12:13" x14ac:dyDescent="0.4">
      <c r="L354" s="9"/>
      <c r="M354" s="9"/>
    </row>
    <row r="355" spans="12:13" x14ac:dyDescent="0.4">
      <c r="L355" s="9"/>
      <c r="M355" s="9"/>
    </row>
    <row r="356" spans="12:13" x14ac:dyDescent="0.4">
      <c r="L356" s="9"/>
      <c r="M356" s="9"/>
    </row>
    <row r="357" spans="12:13" x14ac:dyDescent="0.4">
      <c r="L357" s="9"/>
      <c r="M357" s="9"/>
    </row>
    <row r="358" spans="12:13" x14ac:dyDescent="0.4">
      <c r="L358" s="9"/>
      <c r="M358" s="9"/>
    </row>
    <row r="359" spans="12:13" x14ac:dyDescent="0.4">
      <c r="L359" s="9"/>
      <c r="M359" s="9"/>
    </row>
    <row r="360" spans="12:13" x14ac:dyDescent="0.4">
      <c r="L360" s="9"/>
      <c r="M360" s="9"/>
    </row>
    <row r="361" spans="12:13" x14ac:dyDescent="0.4">
      <c r="L361" s="9"/>
      <c r="M361" s="9"/>
    </row>
    <row r="362" spans="12:13" x14ac:dyDescent="0.4">
      <c r="L362" s="9"/>
      <c r="M362" s="9"/>
    </row>
    <row r="363" spans="12:13" x14ac:dyDescent="0.4">
      <c r="L363" s="9"/>
      <c r="M363" s="9"/>
    </row>
    <row r="364" spans="12:13" x14ac:dyDescent="0.4">
      <c r="L364" s="9"/>
      <c r="M364" s="9"/>
    </row>
    <row r="365" spans="12:13" x14ac:dyDescent="0.4">
      <c r="L365" s="9"/>
      <c r="M365" s="9"/>
    </row>
    <row r="366" spans="12:13" x14ac:dyDescent="0.4">
      <c r="L366" s="9"/>
      <c r="M366" s="9"/>
    </row>
    <row r="367" spans="12:13" x14ac:dyDescent="0.4">
      <c r="L367" s="9"/>
      <c r="M367" s="9"/>
    </row>
    <row r="368" spans="12:13" x14ac:dyDescent="0.4">
      <c r="L368" s="9"/>
      <c r="M368" s="9"/>
    </row>
    <row r="369" spans="12:13" x14ac:dyDescent="0.4">
      <c r="L369" s="9"/>
      <c r="M369" s="9"/>
    </row>
    <row r="370" spans="12:13" x14ac:dyDescent="0.4">
      <c r="L370" s="9"/>
      <c r="M370" s="9"/>
    </row>
    <row r="371" spans="12:13" x14ac:dyDescent="0.4">
      <c r="L371" s="9"/>
      <c r="M371" s="9"/>
    </row>
    <row r="372" spans="12:13" x14ac:dyDescent="0.4">
      <c r="L372" s="9"/>
      <c r="M372" s="9"/>
    </row>
    <row r="373" spans="12:13" x14ac:dyDescent="0.4">
      <c r="L373" s="9"/>
      <c r="M373" s="9"/>
    </row>
    <row r="374" spans="12:13" x14ac:dyDescent="0.4">
      <c r="L374" s="9"/>
      <c r="M374" s="9"/>
    </row>
    <row r="375" spans="12:13" x14ac:dyDescent="0.4">
      <c r="L375" s="9"/>
      <c r="M375" s="9"/>
    </row>
    <row r="376" spans="12:13" x14ac:dyDescent="0.4">
      <c r="L376" s="9"/>
      <c r="M376" s="9"/>
    </row>
    <row r="377" spans="12:13" x14ac:dyDescent="0.4">
      <c r="L377" s="9"/>
      <c r="M377" s="9"/>
    </row>
    <row r="378" spans="12:13" x14ac:dyDescent="0.4">
      <c r="L378" s="9"/>
      <c r="M378" s="9"/>
    </row>
    <row r="379" spans="12:13" x14ac:dyDescent="0.4">
      <c r="L379" s="9"/>
      <c r="M379" s="9"/>
    </row>
    <row r="380" spans="12:13" x14ac:dyDescent="0.4">
      <c r="L380" s="9"/>
      <c r="M380" s="9"/>
    </row>
    <row r="381" spans="12:13" x14ac:dyDescent="0.4">
      <c r="L381" s="9"/>
      <c r="M381" s="9"/>
    </row>
    <row r="382" spans="12:13" x14ac:dyDescent="0.4">
      <c r="L382" s="9"/>
      <c r="M382" s="9"/>
    </row>
    <row r="383" spans="12:13" x14ac:dyDescent="0.4">
      <c r="L383" s="9"/>
      <c r="M383" s="9"/>
    </row>
    <row r="384" spans="12:13" x14ac:dyDescent="0.4">
      <c r="L384" s="9"/>
      <c r="M384" s="9"/>
    </row>
    <row r="385" spans="12:13" x14ac:dyDescent="0.4">
      <c r="L385" s="9"/>
      <c r="M385" s="9"/>
    </row>
    <row r="386" spans="12:13" x14ac:dyDescent="0.4">
      <c r="L386" s="9"/>
      <c r="M386" s="9"/>
    </row>
    <row r="387" spans="12:13" x14ac:dyDescent="0.4">
      <c r="L387" s="9"/>
      <c r="M387" s="9"/>
    </row>
    <row r="388" spans="12:13" x14ac:dyDescent="0.4">
      <c r="L388" s="9"/>
      <c r="M388" s="9"/>
    </row>
    <row r="389" spans="12:13" x14ac:dyDescent="0.4">
      <c r="L389" s="9"/>
      <c r="M389" s="9"/>
    </row>
    <row r="390" spans="12:13" x14ac:dyDescent="0.4">
      <c r="L390" s="9"/>
      <c r="M390" s="9"/>
    </row>
    <row r="391" spans="12:13" x14ac:dyDescent="0.4">
      <c r="L391" s="9"/>
      <c r="M391" s="9"/>
    </row>
    <row r="392" spans="12:13" x14ac:dyDescent="0.4">
      <c r="L392" s="9"/>
      <c r="M392" s="9"/>
    </row>
    <row r="393" spans="12:13" x14ac:dyDescent="0.4">
      <c r="L393" s="9"/>
      <c r="M393" s="9"/>
    </row>
    <row r="394" spans="12:13" x14ac:dyDescent="0.4">
      <c r="L394" s="9"/>
      <c r="M394" s="9"/>
    </row>
    <row r="395" spans="12:13" x14ac:dyDescent="0.4">
      <c r="L395" s="9"/>
      <c r="M395" s="9"/>
    </row>
    <row r="396" spans="12:13" x14ac:dyDescent="0.4">
      <c r="L396" s="9"/>
      <c r="M396" s="9"/>
    </row>
    <row r="397" spans="12:13" x14ac:dyDescent="0.4">
      <c r="L397" s="9"/>
      <c r="M397" s="9"/>
    </row>
    <row r="398" spans="12:13" x14ac:dyDescent="0.4">
      <c r="L398" s="9"/>
      <c r="M398" s="9"/>
    </row>
    <row r="399" spans="12:13" x14ac:dyDescent="0.4">
      <c r="L399" s="9"/>
      <c r="M399" s="9"/>
    </row>
    <row r="400" spans="12:13" x14ac:dyDescent="0.4">
      <c r="L400" s="9"/>
      <c r="M400" s="9"/>
    </row>
    <row r="401" spans="12:13" x14ac:dyDescent="0.4">
      <c r="L401" s="9"/>
      <c r="M401" s="9"/>
    </row>
    <row r="402" spans="12:13" x14ac:dyDescent="0.4">
      <c r="L402" s="9"/>
      <c r="M402" s="9"/>
    </row>
    <row r="403" spans="12:13" x14ac:dyDescent="0.4">
      <c r="L403" s="9"/>
      <c r="M403" s="9"/>
    </row>
    <row r="404" spans="12:13" x14ac:dyDescent="0.4">
      <c r="L404" s="9"/>
      <c r="M404" s="9"/>
    </row>
    <row r="405" spans="12:13" x14ac:dyDescent="0.4">
      <c r="L405" s="9"/>
      <c r="M405" s="9"/>
    </row>
    <row r="406" spans="12:13" x14ac:dyDescent="0.4">
      <c r="L406" s="9"/>
      <c r="M406" s="9"/>
    </row>
    <row r="407" spans="12:13" x14ac:dyDescent="0.4">
      <c r="L407" s="9"/>
      <c r="M407" s="9"/>
    </row>
    <row r="408" spans="12:13" x14ac:dyDescent="0.4">
      <c r="L408" s="9"/>
      <c r="M408" s="9"/>
    </row>
    <row r="409" spans="12:13" x14ac:dyDescent="0.4">
      <c r="L409" s="9"/>
      <c r="M409" s="9"/>
    </row>
    <row r="410" spans="12:13" x14ac:dyDescent="0.4">
      <c r="L410" s="9"/>
      <c r="M410" s="9"/>
    </row>
    <row r="411" spans="12:13" x14ac:dyDescent="0.4">
      <c r="L411" s="9"/>
      <c r="M411" s="9"/>
    </row>
    <row r="412" spans="12:13" x14ac:dyDescent="0.4">
      <c r="L412" s="9"/>
      <c r="M412" s="9"/>
    </row>
    <row r="413" spans="12:13" x14ac:dyDescent="0.4">
      <c r="L413" s="9"/>
      <c r="M413" s="9"/>
    </row>
    <row r="414" spans="12:13" x14ac:dyDescent="0.4">
      <c r="L414" s="9"/>
      <c r="M414" s="9"/>
    </row>
    <row r="415" spans="12:13" x14ac:dyDescent="0.4">
      <c r="L415" s="9"/>
      <c r="M415" s="9"/>
    </row>
    <row r="416" spans="12:13" x14ac:dyDescent="0.4">
      <c r="L416" s="9"/>
      <c r="M416" s="9"/>
    </row>
    <row r="417" spans="12:13" x14ac:dyDescent="0.4">
      <c r="L417" s="9"/>
      <c r="M417" s="9"/>
    </row>
    <row r="418" spans="12:13" x14ac:dyDescent="0.4">
      <c r="L418" s="9"/>
      <c r="M418" s="9"/>
    </row>
    <row r="419" spans="12:13" x14ac:dyDescent="0.4">
      <c r="L419" s="9"/>
      <c r="M419" s="9"/>
    </row>
    <row r="420" spans="12:13" x14ac:dyDescent="0.4">
      <c r="L420" s="9"/>
      <c r="M420" s="9"/>
    </row>
    <row r="421" spans="12:13" x14ac:dyDescent="0.4">
      <c r="L421" s="9"/>
      <c r="M421" s="9"/>
    </row>
    <row r="422" spans="12:13" x14ac:dyDescent="0.4">
      <c r="L422" s="9"/>
      <c r="M422" s="9"/>
    </row>
    <row r="423" spans="12:13" x14ac:dyDescent="0.4">
      <c r="L423" s="9"/>
      <c r="M423" s="9"/>
    </row>
    <row r="424" spans="12:13" x14ac:dyDescent="0.4">
      <c r="L424" s="9"/>
      <c r="M424" s="9"/>
    </row>
    <row r="425" spans="12:13" x14ac:dyDescent="0.4">
      <c r="M425" s="9"/>
    </row>
    <row r="426" spans="12:13" x14ac:dyDescent="0.4">
      <c r="M426" s="9"/>
    </row>
    <row r="427" spans="12:13" x14ac:dyDescent="0.4">
      <c r="M427" s="9"/>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【衛生用品】一覧表</vt:lpstr>
      <vt:lpstr>【衛生用品】補助対象額整理表</vt:lpstr>
      <vt:lpstr>【消毒・清掃】一覧表</vt:lpstr>
      <vt:lpstr>【消毒・清掃】補助対象額整理表</vt:lpstr>
      <vt:lpstr>【廃棄物処理】一覧表</vt:lpstr>
      <vt:lpstr>【廃棄物処理】補助対象額整理表</vt:lpstr>
      <vt:lpstr>費目</vt:lpstr>
      <vt:lpstr>【衛生用品】補助対象額整理表!Extract</vt:lpstr>
      <vt:lpstr>【消毒・清掃】補助対象額整理表!Extract</vt:lpstr>
      <vt:lpstr>【廃棄物処理】補助対象額整理表!Extract</vt:lpstr>
      <vt:lpstr>【衛生用品】一覧表!Print_Area</vt:lpstr>
      <vt:lpstr>【衛生用品】補助対象額整理表!Print_Area</vt:lpstr>
      <vt:lpstr>【消毒・清掃】一覧表!Print_Area</vt:lpstr>
      <vt:lpstr>【消毒・清掃】補助対象額整理表!Print_Area</vt:lpstr>
      <vt:lpstr>【廃棄物処理】一覧表!Print_Area</vt:lpstr>
      <vt:lpstr>【廃棄物処理】補助対象額整理表!Print_Area</vt:lpstr>
      <vt:lpstr>【衛生用品】一覧表!Print_Titles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R0202-1xxx</dc:creator>
  <cp:lastModifiedBy>R0202-1xxx</cp:lastModifiedBy>
  <cp:lastPrinted>2023-09-08T07:48:37Z</cp:lastPrinted>
  <dcterms:created xsi:type="dcterms:W3CDTF">2023-08-22T04:03:00Z</dcterms:created>
  <dcterms:modified xsi:type="dcterms:W3CDTF">2023-10-26T23:48:36Z</dcterms:modified>
</cp:coreProperties>
</file>