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6市町村議会の議員数" sheetId="9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'06市町村議会の議員数'!$B$1:$K$53</definedName>
    <definedName name="_xlnm.Print_Area">#REF!</definedName>
    <definedName name="_xlnm.Print_Titles" localSheetId="0">'06市町村議会の議員数'!$3:$4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K38" i="97" l="1"/>
  <c r="J38" i="97"/>
  <c r="I38" i="97"/>
  <c r="H38" i="97"/>
  <c r="G38" i="97"/>
  <c r="F38" i="97"/>
  <c r="E38" i="97"/>
  <c r="D38" i="97"/>
  <c r="D40" i="97" l="1"/>
  <c r="D41" i="97"/>
  <c r="D42" i="97"/>
  <c r="D43" i="97"/>
  <c r="D44" i="97"/>
  <c r="D45" i="97"/>
  <c r="D46" i="97"/>
  <c r="D47" i="97"/>
  <c r="D48" i="97"/>
  <c r="D49" i="97"/>
  <c r="D50" i="97"/>
  <c r="D51" i="97"/>
  <c r="K22" i="97"/>
  <c r="I22" i="97"/>
  <c r="H22" i="97"/>
  <c r="G22" i="97"/>
  <c r="F22" i="97"/>
  <c r="E22" i="97"/>
  <c r="D22" i="97"/>
  <c r="K40" i="97"/>
  <c r="I40" i="97"/>
  <c r="H40" i="97"/>
  <c r="G40" i="97"/>
  <c r="F40" i="97"/>
  <c r="E40" i="97"/>
  <c r="G19" i="97"/>
  <c r="E19" i="97"/>
  <c r="K30" i="97"/>
  <c r="I30" i="97"/>
  <c r="H30" i="97"/>
  <c r="G30" i="97"/>
  <c r="F30" i="97"/>
  <c r="E30" i="97"/>
  <c r="D30" i="97"/>
  <c r="K24" i="97"/>
  <c r="I24" i="97"/>
  <c r="H24" i="97"/>
  <c r="G24" i="97"/>
  <c r="F24" i="97"/>
  <c r="E24" i="97"/>
  <c r="D24" i="97"/>
  <c r="B53" i="97"/>
  <c r="B52" i="97"/>
  <c r="K8" i="97"/>
  <c r="I8" i="97"/>
  <c r="H8" i="97"/>
  <c r="G8" i="97"/>
  <c r="F8" i="97"/>
  <c r="E8" i="97"/>
  <c r="D8" i="97"/>
  <c r="K18" i="97"/>
  <c r="I18" i="97"/>
  <c r="H18" i="97"/>
  <c r="G18" i="97"/>
  <c r="F18" i="97"/>
  <c r="E18" i="97"/>
  <c r="D18" i="97"/>
  <c r="K13" i="97"/>
  <c r="I13" i="97"/>
  <c r="H13" i="97"/>
  <c r="G13" i="97"/>
  <c r="F13" i="97"/>
  <c r="E13" i="97"/>
  <c r="D13" i="97"/>
  <c r="K11" i="97"/>
  <c r="I11" i="97"/>
  <c r="H11" i="97"/>
  <c r="G11" i="97"/>
  <c r="F11" i="97"/>
  <c r="E11" i="97"/>
  <c r="D11" i="97"/>
  <c r="E37" i="97"/>
  <c r="K31" i="97"/>
  <c r="K51" i="97"/>
  <c r="I51" i="97"/>
  <c r="H51" i="97"/>
  <c r="G51" i="97"/>
  <c r="F51" i="97"/>
  <c r="E51" i="97"/>
  <c r="K50" i="97"/>
  <c r="I50" i="97"/>
  <c r="H50" i="97"/>
  <c r="G50" i="97"/>
  <c r="F50" i="97"/>
  <c r="E50" i="97"/>
  <c r="K49" i="97"/>
  <c r="I49" i="97"/>
  <c r="H49" i="97"/>
  <c r="G49" i="97"/>
  <c r="F49" i="97"/>
  <c r="E49" i="97"/>
  <c r="K48" i="97"/>
  <c r="I48" i="97"/>
  <c r="H48" i="97"/>
  <c r="G48" i="97"/>
  <c r="F48" i="97"/>
  <c r="E48" i="97"/>
  <c r="K47" i="97"/>
  <c r="I47" i="97"/>
  <c r="H47" i="97"/>
  <c r="G47" i="97"/>
  <c r="F47" i="97"/>
  <c r="E47" i="97"/>
  <c r="K46" i="97"/>
  <c r="I46" i="97"/>
  <c r="H46" i="97"/>
  <c r="G46" i="97"/>
  <c r="F46" i="97"/>
  <c r="E46" i="97"/>
  <c r="K45" i="97"/>
  <c r="I45" i="97"/>
  <c r="H45" i="97"/>
  <c r="G45" i="97"/>
  <c r="F45" i="97"/>
  <c r="E45" i="97"/>
  <c r="K44" i="97"/>
  <c r="I44" i="97"/>
  <c r="H44" i="97"/>
  <c r="G44" i="97"/>
  <c r="F44" i="97"/>
  <c r="E44" i="97"/>
  <c r="K43" i="97"/>
  <c r="I43" i="97"/>
  <c r="H43" i="97"/>
  <c r="G43" i="97"/>
  <c r="F43" i="97"/>
  <c r="E43" i="97"/>
  <c r="K42" i="97"/>
  <c r="I42" i="97"/>
  <c r="H42" i="97"/>
  <c r="G42" i="97"/>
  <c r="F42" i="97"/>
  <c r="E42" i="97"/>
  <c r="K41" i="97"/>
  <c r="I41" i="97"/>
  <c r="I7" i="97" s="1"/>
  <c r="H41" i="97"/>
  <c r="G41" i="97"/>
  <c r="F41" i="97"/>
  <c r="F7" i="97" s="1"/>
  <c r="E41" i="97"/>
  <c r="K39" i="97"/>
  <c r="I39" i="97"/>
  <c r="H39" i="97"/>
  <c r="G39" i="97"/>
  <c r="F39" i="97"/>
  <c r="E39" i="97"/>
  <c r="D39" i="97"/>
  <c r="K37" i="97"/>
  <c r="I37" i="97"/>
  <c r="H37" i="97"/>
  <c r="G37" i="97"/>
  <c r="F37" i="97"/>
  <c r="D37" i="97"/>
  <c r="K36" i="97"/>
  <c r="I36" i="97"/>
  <c r="H36" i="97"/>
  <c r="G36" i="97"/>
  <c r="F36" i="97"/>
  <c r="E36" i="97"/>
  <c r="D36" i="97"/>
  <c r="K35" i="97"/>
  <c r="I35" i="97"/>
  <c r="H35" i="97"/>
  <c r="G35" i="97"/>
  <c r="F35" i="97"/>
  <c r="E35" i="97"/>
  <c r="D35" i="97"/>
  <c r="K34" i="97"/>
  <c r="I34" i="97"/>
  <c r="H34" i="97"/>
  <c r="G34" i="97"/>
  <c r="F34" i="97"/>
  <c r="E34" i="97"/>
  <c r="D34" i="97"/>
  <c r="K33" i="97"/>
  <c r="I33" i="97"/>
  <c r="H33" i="97"/>
  <c r="G33" i="97"/>
  <c r="F33" i="97"/>
  <c r="E33" i="97"/>
  <c r="D33" i="97"/>
  <c r="K32" i="97"/>
  <c r="I32" i="97"/>
  <c r="H32" i="97"/>
  <c r="G32" i="97"/>
  <c r="F32" i="97"/>
  <c r="E32" i="97"/>
  <c r="D32" i="97"/>
  <c r="I31" i="97"/>
  <c r="H31" i="97"/>
  <c r="G31" i="97"/>
  <c r="F31" i="97"/>
  <c r="E31" i="97"/>
  <c r="D31" i="97"/>
  <c r="K29" i="97"/>
  <c r="I29" i="97"/>
  <c r="H29" i="97"/>
  <c r="G29" i="97"/>
  <c r="F29" i="97"/>
  <c r="E29" i="97"/>
  <c r="D29" i="97"/>
  <c r="K28" i="97"/>
  <c r="I28" i="97"/>
  <c r="H28" i="97"/>
  <c r="G28" i="97"/>
  <c r="F28" i="97"/>
  <c r="E28" i="97"/>
  <c r="D28" i="97"/>
  <c r="K27" i="97"/>
  <c r="I27" i="97"/>
  <c r="H27" i="97"/>
  <c r="G27" i="97"/>
  <c r="F27" i="97"/>
  <c r="E27" i="97"/>
  <c r="D27" i="97"/>
  <c r="K26" i="97"/>
  <c r="I26" i="97"/>
  <c r="H26" i="97"/>
  <c r="G26" i="97"/>
  <c r="F26" i="97"/>
  <c r="E26" i="97"/>
  <c r="D26" i="97"/>
  <c r="K25" i="97"/>
  <c r="I25" i="97"/>
  <c r="H25" i="97"/>
  <c r="G25" i="97"/>
  <c r="F25" i="97"/>
  <c r="E25" i="97"/>
  <c r="D25" i="97"/>
  <c r="K23" i="97"/>
  <c r="I23" i="97"/>
  <c r="H23" i="97"/>
  <c r="G23" i="97"/>
  <c r="F23" i="97"/>
  <c r="E23" i="97"/>
  <c r="D23" i="97"/>
  <c r="K21" i="97"/>
  <c r="I21" i="97"/>
  <c r="H21" i="97"/>
  <c r="G21" i="97"/>
  <c r="F21" i="97"/>
  <c r="E21" i="97"/>
  <c r="D21" i="97"/>
  <c r="K20" i="97"/>
  <c r="I20" i="97"/>
  <c r="H20" i="97"/>
  <c r="G20" i="97"/>
  <c r="F20" i="97"/>
  <c r="E20" i="97"/>
  <c r="D20" i="97"/>
  <c r="K19" i="97"/>
  <c r="I19" i="97"/>
  <c r="H19" i="97"/>
  <c r="F19" i="97"/>
  <c r="D19" i="97"/>
  <c r="K17" i="97"/>
  <c r="I17" i="97"/>
  <c r="H17" i="97"/>
  <c r="G17" i="97"/>
  <c r="F17" i="97"/>
  <c r="E17" i="97"/>
  <c r="D17" i="97"/>
  <c r="K16" i="97"/>
  <c r="I16" i="97"/>
  <c r="H16" i="97"/>
  <c r="G16" i="97"/>
  <c r="F16" i="97"/>
  <c r="E16" i="97"/>
  <c r="D16" i="97"/>
  <c r="K15" i="97"/>
  <c r="I15" i="97"/>
  <c r="H15" i="97"/>
  <c r="G15" i="97"/>
  <c r="F15" i="97"/>
  <c r="E15" i="97"/>
  <c r="D15" i="97"/>
  <c r="K14" i="97"/>
  <c r="I14" i="97"/>
  <c r="H14" i="97"/>
  <c r="G14" i="97"/>
  <c r="F14" i="97"/>
  <c r="E14" i="97"/>
  <c r="D14" i="97"/>
  <c r="K12" i="97"/>
  <c r="I12" i="97"/>
  <c r="H12" i="97"/>
  <c r="G12" i="97"/>
  <c r="F12" i="97"/>
  <c r="E12" i="97"/>
  <c r="D12" i="97"/>
  <c r="K10" i="97"/>
  <c r="I10" i="97"/>
  <c r="H10" i="97"/>
  <c r="G10" i="97"/>
  <c r="F10" i="97"/>
  <c r="E10" i="97"/>
  <c r="D10" i="97"/>
  <c r="K9" i="97"/>
  <c r="I9" i="97"/>
  <c r="H9" i="97"/>
  <c r="G9" i="97"/>
  <c r="F9" i="97"/>
  <c r="E9" i="97"/>
  <c r="D9" i="97"/>
  <c r="H7" i="97" l="1"/>
  <c r="F6" i="97"/>
  <c r="F5" i="97" s="1"/>
  <c r="D7" i="97"/>
  <c r="H6" i="97"/>
  <c r="H5" i="97" s="1"/>
  <c r="D6" i="97"/>
  <c r="D5" i="97" s="1"/>
  <c r="I6" i="97"/>
  <c r="I5" i="97" s="1"/>
</calcChain>
</file>

<file path=xl/sharedStrings.xml><?xml version="1.0" encoding="utf-8"?>
<sst xmlns="http://schemas.openxmlformats.org/spreadsheetml/2006/main" count="55" uniqueCount="55">
  <si>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</si>
  <si>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</si>
  <si>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</si>
  <si>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</si>
  <si>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</si>
  <si>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</si>
  <si>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</si>
  <si>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</si>
  <si>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</si>
  <si>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</si>
  <si>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</si>
  <si>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</si>
  <si>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</si>
  <si>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</si>
  <si>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</si>
  <si>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</si>
  <si>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</si>
  <si>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</si>
  <si>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</si>
  <si>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</si>
  <si>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</si>
  <si>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</si>
  <si>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八千代町</t>
  </si>
  <si>
    <t>境町</t>
  </si>
  <si>
    <t>利根町</t>
  </si>
  <si>
    <t>筑西市</t>
  </si>
  <si>
    <t>市　町　村　名</t>
    <rPh sb="0" eb="5">
      <t>シチョウソン</t>
    </rPh>
    <rPh sb="6" eb="7">
      <t>メイ</t>
    </rPh>
    <phoneticPr fontId="27"/>
  </si>
  <si>
    <t>条　例　定　数
（※１）</t>
    <rPh sb="0" eb="3">
      <t>ジョウレイ</t>
    </rPh>
    <rPh sb="4" eb="7">
      <t>テイスウ</t>
    </rPh>
    <phoneticPr fontId="27"/>
  </si>
  <si>
    <t>欠　　　員</t>
    <rPh sb="0" eb="5">
      <t>ケツイン</t>
    </rPh>
    <phoneticPr fontId="27"/>
  </si>
  <si>
    <t>現に在職する</t>
    <rPh sb="0" eb="1">
      <t>ゲン</t>
    </rPh>
    <rPh sb="2" eb="4">
      <t>ザイショク</t>
    </rPh>
    <phoneticPr fontId="27"/>
  </si>
  <si>
    <t>任 期 満 了 日</t>
    <rPh sb="0" eb="3">
      <t>ニンキ</t>
    </rPh>
    <rPh sb="4" eb="7">
      <t>マンリョウ</t>
    </rPh>
    <rPh sb="8" eb="9">
      <t>ビ</t>
    </rPh>
    <phoneticPr fontId="27"/>
  </si>
  <si>
    <t>議 員 数（※２）</t>
    <rPh sb="0" eb="1">
      <t>ギ</t>
    </rPh>
    <rPh sb="2" eb="3">
      <t>イン</t>
    </rPh>
    <rPh sb="4" eb="5">
      <t>カズ</t>
    </rPh>
    <phoneticPr fontId="27"/>
  </si>
  <si>
    <t>県　計</t>
    <rPh sb="0" eb="1">
      <t>ケン</t>
    </rPh>
    <phoneticPr fontId="27"/>
  </si>
  <si>
    <t>市　計</t>
    <phoneticPr fontId="27"/>
  </si>
  <si>
    <t>町村計</t>
  </si>
  <si>
    <t>常総市</t>
    <rPh sb="0" eb="2">
      <t>ジョウソウ</t>
    </rPh>
    <phoneticPr fontId="27"/>
  </si>
  <si>
    <t>常陸太田市</t>
    <phoneticPr fontId="27"/>
  </si>
  <si>
    <t>潮来市</t>
    <rPh sb="0" eb="2">
      <t>イタコ</t>
    </rPh>
    <rPh sb="2" eb="3">
      <t>シ</t>
    </rPh>
    <phoneticPr fontId="27"/>
  </si>
  <si>
    <t>守谷市</t>
    <rPh sb="0" eb="2">
      <t>モリヤ</t>
    </rPh>
    <rPh sb="2" eb="3">
      <t>シ</t>
    </rPh>
    <phoneticPr fontId="27"/>
  </si>
  <si>
    <t>常陸大宮市</t>
    <rPh sb="0" eb="2">
      <t>ヒタチ</t>
    </rPh>
    <rPh sb="2" eb="4">
      <t>オオミヤ</t>
    </rPh>
    <rPh sb="4" eb="5">
      <t>シ</t>
    </rPh>
    <phoneticPr fontId="27"/>
  </si>
  <si>
    <t>那珂市</t>
    <rPh sb="0" eb="2">
      <t>ナカ</t>
    </rPh>
    <rPh sb="2" eb="3">
      <t>シ</t>
    </rPh>
    <phoneticPr fontId="27"/>
  </si>
  <si>
    <t>坂東市</t>
    <rPh sb="0" eb="2">
      <t>バンドウ</t>
    </rPh>
    <rPh sb="2" eb="3">
      <t>シ</t>
    </rPh>
    <phoneticPr fontId="27"/>
  </si>
  <si>
    <t>稲敷市</t>
    <rPh sb="0" eb="2">
      <t>イナシキ</t>
    </rPh>
    <rPh sb="2" eb="3">
      <t>シ</t>
    </rPh>
    <phoneticPr fontId="27"/>
  </si>
  <si>
    <t>かすみがうら市</t>
    <rPh sb="6" eb="7">
      <t>シ</t>
    </rPh>
    <phoneticPr fontId="27"/>
  </si>
  <si>
    <t>桜川市</t>
    <rPh sb="0" eb="2">
      <t>サクラガワ</t>
    </rPh>
    <rPh sb="2" eb="3">
      <t>シ</t>
    </rPh>
    <phoneticPr fontId="27"/>
  </si>
  <si>
    <t>神栖市</t>
    <rPh sb="0" eb="2">
      <t>カミス</t>
    </rPh>
    <rPh sb="2" eb="3">
      <t>シ</t>
    </rPh>
    <phoneticPr fontId="27"/>
  </si>
  <si>
    <t>行方市</t>
    <rPh sb="0" eb="2">
      <t>ナメガタ</t>
    </rPh>
    <rPh sb="2" eb="3">
      <t>シ</t>
    </rPh>
    <phoneticPr fontId="27"/>
  </si>
  <si>
    <t>鉾田市</t>
    <rPh sb="0" eb="2">
      <t>ホコタ</t>
    </rPh>
    <rPh sb="2" eb="3">
      <t>シ</t>
    </rPh>
    <phoneticPr fontId="27"/>
  </si>
  <si>
    <t>つくばみらい市</t>
    <rPh sb="6" eb="7">
      <t>シ</t>
    </rPh>
    <phoneticPr fontId="27"/>
  </si>
  <si>
    <t>小美玉市</t>
    <rPh sb="0" eb="1">
      <t>オ</t>
    </rPh>
    <rPh sb="1" eb="2">
      <t>ミ</t>
    </rPh>
    <rPh sb="2" eb="3">
      <t>タマ</t>
    </rPh>
    <rPh sb="3" eb="4">
      <t>シ</t>
    </rPh>
    <phoneticPr fontId="27"/>
  </si>
  <si>
    <t>城里町</t>
    <rPh sb="0" eb="1">
      <t>シロ</t>
    </rPh>
    <rPh sb="1" eb="2">
      <t>サト</t>
    </rPh>
    <rPh sb="2" eb="3">
      <t>マチ</t>
    </rPh>
    <phoneticPr fontId="27"/>
  </si>
  <si>
    <t>河内町</t>
    <rPh sb="2" eb="3">
      <t>マチ</t>
    </rPh>
    <phoneticPr fontId="27"/>
  </si>
  <si>
    <t>五霞町</t>
    <rPh sb="2" eb="3">
      <t>マチ</t>
    </rPh>
    <phoneticPr fontId="27"/>
  </si>
  <si>
    <t>６ 市町村議会の議員数</t>
    <rPh sb="2" eb="3">
      <t>シ</t>
    </rPh>
    <rPh sb="3" eb="5">
      <t>チョウソン</t>
    </rPh>
    <rPh sb="5" eb="7">
      <t>ギカイ</t>
    </rPh>
    <rPh sb="8" eb="11">
      <t>ギインスウ</t>
    </rPh>
    <phoneticPr fontId="27"/>
  </si>
  <si>
    <t>（平成29年5月1日現在）（単位：人）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</si>
</sst>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5" formatCode="[$-411]ggge&quot;年&quot;m&quot;月&quot;d&quot;日&quot;;@"/>
    <numFmt numFmtId="191" formatCode="0_);\(0\)"/>
    <numFmt numFmtId="197" formatCode="#,##0;\-#,##0;&quot;-&quot;"/>
    <numFmt numFmtId="198" formatCode="&quot;SFr.&quot;#,##0;[Red]&quot;SFr.&quot;\-#,##0"/>
    <numFmt numFmtId="199" formatCode="\(0\)"/>
  </numFmts>
  <fonts count="4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b/>
      <sz val="9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7" fontId="28" fillId="0" borderId="0" applyFill="0" applyBorder="0" applyAlignment="0"/>
    <xf numFmtId="0" fontId="29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98" fontId="6" fillId="0" borderId="0"/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0" borderId="0"/>
    <xf numFmtId="0" fontId="39" fillId="0" borderId="0"/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8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03">
    <xf numFmtId="0" fontId="0" fillId="0" borderId="0" xfId="0"/>
    <xf numFmtId="38" fontId="38" fillId="24" borderId="0" xfId="45" applyFont="1" applyFill="1" applyAlignment="1">
      <alignment vertical="center"/>
    </xf>
    <xf numFmtId="38" fontId="37" fillId="24" borderId="0" xfId="45" applyFont="1" applyFill="1" applyAlignment="1">
      <alignment vertical="center"/>
    </xf>
    <xf numFmtId="38" fontId="37" fillId="24" borderId="0" xfId="45" applyFont="1" applyFill="1" applyAlignment="1">
      <alignment horizontal="center" vertical="center"/>
    </xf>
    <xf numFmtId="49" fontId="37" fillId="24" borderId="0" xfId="45" applyNumberFormat="1" applyFont="1" applyFill="1" applyAlignment="1">
      <alignment horizontal="left" vertical="center" indent="1"/>
    </xf>
    <xf numFmtId="38" fontId="24" fillId="24" borderId="0" xfId="45" applyFont="1" applyFill="1" applyAlignment="1">
      <alignment vertical="center"/>
    </xf>
    <xf numFmtId="38" fontId="25" fillId="24" borderId="0" xfId="45" applyFont="1" applyFill="1" applyBorder="1" applyAlignment="1">
      <alignment vertical="center"/>
    </xf>
    <xf numFmtId="38" fontId="25" fillId="24" borderId="0" xfId="45" applyFont="1" applyFill="1" applyAlignment="1">
      <alignment vertical="center"/>
    </xf>
    <xf numFmtId="38" fontId="24" fillId="24" borderId="0" xfId="45" applyFont="1" applyFill="1" applyBorder="1" applyAlignment="1">
      <alignment vertical="center"/>
    </xf>
    <xf numFmtId="38" fontId="25" fillId="24" borderId="14" xfId="45" applyFont="1" applyFill="1" applyBorder="1" applyAlignment="1">
      <alignment horizontal="center" vertical="center"/>
    </xf>
    <xf numFmtId="38" fontId="25" fillId="24" borderId="15" xfId="45" applyFont="1" applyFill="1" applyBorder="1" applyAlignment="1">
      <alignment horizontal="center" vertical="center"/>
    </xf>
    <xf numFmtId="38" fontId="42" fillId="24" borderId="0" xfId="45" applyFont="1" applyFill="1" applyBorder="1" applyAlignment="1">
      <alignment vertical="center"/>
    </xf>
    <xf numFmtId="38" fontId="25" fillId="24" borderId="34" xfId="45" applyFont="1" applyFill="1" applyBorder="1" applyAlignment="1">
      <alignment horizontal="distributed" vertical="center"/>
    </xf>
    <xf numFmtId="38" fontId="25" fillId="24" borderId="39" xfId="45" applyFont="1" applyFill="1" applyBorder="1" applyAlignment="1">
      <alignment horizontal="distributed" vertical="center"/>
    </xf>
    <xf numFmtId="38" fontId="25" fillId="24" borderId="35" xfId="45" applyFont="1" applyFill="1" applyBorder="1" applyAlignment="1">
      <alignment horizontal="right" vertical="center"/>
    </xf>
    <xf numFmtId="38" fontId="25" fillId="24" borderId="23" xfId="45" applyFont="1" applyFill="1" applyBorder="1" applyAlignment="1">
      <alignment horizontal="right" vertical="center"/>
    </xf>
    <xf numFmtId="38" fontId="25" fillId="24" borderId="22" xfId="45" applyFont="1" applyFill="1" applyBorder="1" applyAlignment="1">
      <alignment horizontal="center" vertical="center"/>
    </xf>
    <xf numFmtId="38" fontId="25" fillId="24" borderId="34" xfId="45" applyFont="1" applyFill="1" applyBorder="1" applyAlignment="1">
      <alignment horizontal="right" vertical="center"/>
    </xf>
    <xf numFmtId="199" fontId="43" fillId="24" borderId="18" xfId="45" applyNumberFormat="1" applyFont="1" applyFill="1" applyBorder="1" applyAlignment="1">
      <alignment horizontal="center" vertical="center"/>
    </xf>
    <xf numFmtId="49" fontId="43" fillId="24" borderId="12" xfId="45" applyNumberFormat="1" applyFont="1" applyFill="1" applyBorder="1" applyAlignment="1">
      <alignment horizontal="left" vertical="center" indent="1"/>
    </xf>
    <xf numFmtId="38" fontId="42" fillId="24" borderId="0" xfId="45" applyFont="1" applyFill="1" applyAlignment="1">
      <alignment vertical="center"/>
    </xf>
    <xf numFmtId="38" fontId="25" fillId="24" borderId="33" xfId="45" applyFont="1" applyFill="1" applyBorder="1" applyAlignment="1">
      <alignment horizontal="distributed" vertical="center"/>
    </xf>
    <xf numFmtId="38" fontId="25" fillId="24" borderId="29" xfId="45" applyFont="1" applyFill="1" applyBorder="1" applyAlignment="1">
      <alignment horizontal="distributed" vertical="center"/>
    </xf>
    <xf numFmtId="38" fontId="25" fillId="24" borderId="30" xfId="45" applyFont="1" applyFill="1" applyBorder="1" applyAlignment="1">
      <alignment horizontal="right" vertical="center"/>
    </xf>
    <xf numFmtId="38" fontId="25" fillId="24" borderId="24" xfId="45" applyFont="1" applyFill="1" applyBorder="1" applyAlignment="1">
      <alignment horizontal="right" vertical="center"/>
    </xf>
    <xf numFmtId="38" fontId="25" fillId="24" borderId="21" xfId="45" applyFont="1" applyFill="1" applyBorder="1" applyAlignment="1">
      <alignment horizontal="center" vertical="center"/>
    </xf>
    <xf numFmtId="38" fontId="25" fillId="24" borderId="33" xfId="45" applyFont="1" applyFill="1" applyBorder="1" applyAlignment="1">
      <alignment horizontal="right" vertical="center"/>
    </xf>
    <xf numFmtId="199" fontId="43" fillId="24" borderId="16" xfId="45" applyNumberFormat="1" applyFont="1" applyFill="1" applyBorder="1" applyAlignment="1">
      <alignment horizontal="center" vertical="center"/>
    </xf>
    <xf numFmtId="49" fontId="43" fillId="24" borderId="0" xfId="45" applyNumberFormat="1" applyFont="1" applyFill="1" applyBorder="1" applyAlignment="1">
      <alignment horizontal="left" vertical="center" indent="1"/>
    </xf>
    <xf numFmtId="38" fontId="25" fillId="24" borderId="13" xfId="45" applyFont="1" applyFill="1" applyBorder="1" applyAlignment="1">
      <alignment horizontal="distributed" vertical="center"/>
    </xf>
    <xf numFmtId="38" fontId="25" fillId="24" borderId="15" xfId="45" applyFont="1" applyFill="1" applyBorder="1" applyAlignment="1">
      <alignment horizontal="distributed" vertical="center"/>
    </xf>
    <xf numFmtId="38" fontId="25" fillId="24" borderId="17" xfId="45" applyFont="1" applyFill="1" applyBorder="1" applyAlignment="1">
      <alignment horizontal="right" vertical="center"/>
    </xf>
    <xf numFmtId="38" fontId="25" fillId="24" borderId="19" xfId="45" applyFont="1" applyFill="1" applyBorder="1" applyAlignment="1">
      <alignment horizontal="right" vertical="center"/>
    </xf>
    <xf numFmtId="38" fontId="25" fillId="24" borderId="41" xfId="45" applyFont="1" applyFill="1" applyBorder="1" applyAlignment="1">
      <alignment horizontal="center" vertical="center"/>
    </xf>
    <xf numFmtId="38" fontId="25" fillId="24" borderId="13" xfId="45" applyFont="1" applyFill="1" applyBorder="1" applyAlignment="1">
      <alignment horizontal="right" vertical="center"/>
    </xf>
    <xf numFmtId="199" fontId="43" fillId="24" borderId="17" xfId="45" applyNumberFormat="1" applyFont="1" applyFill="1" applyBorder="1" applyAlignment="1">
      <alignment horizontal="center" vertical="center"/>
    </xf>
    <xf numFmtId="49" fontId="43" fillId="24" borderId="13" xfId="45" applyNumberFormat="1" applyFont="1" applyFill="1" applyBorder="1" applyAlignment="1">
      <alignment horizontal="left" vertical="center" indent="1"/>
    </xf>
    <xf numFmtId="37" fontId="25" fillId="24" borderId="30" xfId="60" applyNumberFormat="1" applyFont="1" applyFill="1" applyBorder="1" applyAlignment="1" applyProtection="1">
      <alignment horizontal="right" vertical="center"/>
    </xf>
    <xf numFmtId="37" fontId="25" fillId="24" borderId="22" xfId="60" applyNumberFormat="1" applyFont="1" applyFill="1" applyBorder="1" applyAlignment="1" applyProtection="1">
      <alignment horizontal="right" vertical="center"/>
    </xf>
    <xf numFmtId="37" fontId="25" fillId="24" borderId="33" xfId="60" applyNumberFormat="1" applyFont="1" applyFill="1" applyBorder="1" applyAlignment="1" applyProtection="1">
      <alignment horizontal="right" vertical="center"/>
    </xf>
    <xf numFmtId="199" fontId="25" fillId="24" borderId="34" xfId="45" applyNumberFormat="1" applyFont="1" applyFill="1" applyBorder="1" applyAlignment="1">
      <alignment horizontal="left" vertical="center"/>
    </xf>
    <xf numFmtId="185" fontId="25" fillId="24" borderId="34" xfId="60" applyNumberFormat="1" applyFont="1" applyFill="1" applyBorder="1" applyAlignment="1">
      <alignment horizontal="distributed" vertical="center" shrinkToFit="1"/>
    </xf>
    <xf numFmtId="37" fontId="25" fillId="24" borderId="21" xfId="60" applyNumberFormat="1" applyFont="1" applyFill="1" applyBorder="1" applyAlignment="1" applyProtection="1">
      <alignment horizontal="right" vertical="center"/>
    </xf>
    <xf numFmtId="38" fontId="25" fillId="24" borderId="32" xfId="45" applyFont="1" applyFill="1" applyBorder="1" applyAlignment="1">
      <alignment horizontal="distributed" vertical="center"/>
    </xf>
    <xf numFmtId="38" fontId="25" fillId="24" borderId="38" xfId="45" applyFont="1" applyFill="1" applyBorder="1" applyAlignment="1">
      <alignment horizontal="distributed" vertical="center"/>
    </xf>
    <xf numFmtId="38" fontId="25" fillId="24" borderId="36" xfId="45" applyFont="1" applyFill="1" applyBorder="1" applyAlignment="1">
      <alignment horizontal="distributed" vertical="center"/>
    </xf>
    <xf numFmtId="38" fontId="25" fillId="24" borderId="31" xfId="45" applyFont="1" applyFill="1" applyBorder="1" applyAlignment="1">
      <alignment horizontal="distributed" vertical="center"/>
    </xf>
    <xf numFmtId="38" fontId="25" fillId="24" borderId="20" xfId="45" applyFont="1" applyFill="1" applyBorder="1" applyAlignment="1">
      <alignment horizontal="distributed" vertical="center"/>
    </xf>
    <xf numFmtId="38" fontId="25" fillId="24" borderId="27" xfId="45" applyFont="1" applyFill="1" applyBorder="1" applyAlignment="1">
      <alignment horizontal="distributed" vertical="center"/>
    </xf>
    <xf numFmtId="37" fontId="25" fillId="24" borderId="25" xfId="60" applyNumberFormat="1" applyFont="1" applyFill="1" applyBorder="1" applyAlignment="1" applyProtection="1">
      <alignment horizontal="right" vertical="center"/>
    </xf>
    <xf numFmtId="38" fontId="37" fillId="24" borderId="0" xfId="45" applyFont="1" applyFill="1" applyAlignment="1">
      <alignment horizontal="right" vertical="center"/>
    </xf>
    <xf numFmtId="38" fontId="24" fillId="24" borderId="0" xfId="45" applyFont="1" applyFill="1" applyAlignment="1">
      <alignment horizontal="right" vertical="center"/>
    </xf>
    <xf numFmtId="38" fontId="24" fillId="24" borderId="0" xfId="45" applyFont="1" applyFill="1" applyAlignment="1">
      <alignment horizontal="center" vertical="center"/>
    </xf>
    <xf numFmtId="49" fontId="24" fillId="24" borderId="0" xfId="45" applyNumberFormat="1" applyFont="1" applyFill="1" applyAlignment="1">
      <alignment horizontal="left" vertical="center" indent="1"/>
    </xf>
    <xf numFmtId="38" fontId="38" fillId="24" borderId="0" xfId="45" applyFont="1" applyFill="1" applyAlignment="1">
      <alignment horizontal="right" vertical="center"/>
    </xf>
    <xf numFmtId="38" fontId="38" fillId="24" borderId="0" xfId="45" applyFont="1" applyFill="1" applyAlignment="1">
      <alignment horizontal="center" vertical="center"/>
    </xf>
    <xf numFmtId="49" fontId="38" fillId="24" borderId="0" xfId="45" applyNumberFormat="1" applyFont="1" applyFill="1" applyAlignment="1">
      <alignment horizontal="left" vertical="center" indent="1"/>
    </xf>
    <xf numFmtId="185" fontId="25" fillId="24" borderId="33" xfId="60" applyNumberFormat="1" applyFont="1" applyFill="1" applyBorder="1" applyAlignment="1" applyProtection="1">
      <alignment horizontal="distributed" vertical="center"/>
    </xf>
    <xf numFmtId="185" fontId="25" fillId="24" borderId="36" xfId="60" applyNumberFormat="1" applyFont="1" applyFill="1" applyBorder="1" applyAlignment="1" applyProtection="1">
      <alignment horizontal="distributed" vertical="center"/>
    </xf>
    <xf numFmtId="37" fontId="25" fillId="24" borderId="28" xfId="60" applyNumberFormat="1" applyFont="1" applyFill="1" applyBorder="1" applyAlignment="1" applyProtection="1">
      <alignment horizontal="right" vertical="center"/>
    </xf>
    <xf numFmtId="37" fontId="25" fillId="24" borderId="37" xfId="60" applyNumberFormat="1" applyFont="1" applyFill="1" applyBorder="1" applyAlignment="1" applyProtection="1">
      <alignment horizontal="right" vertical="center"/>
    </xf>
    <xf numFmtId="37" fontId="25" fillId="24" borderId="20" xfId="60" applyNumberFormat="1" applyFont="1" applyFill="1" applyBorder="1" applyAlignment="1" applyProtection="1">
      <alignment horizontal="right" vertical="center"/>
    </xf>
    <xf numFmtId="185" fontId="25" fillId="24" borderId="20" xfId="60" applyNumberFormat="1" applyFont="1" applyFill="1" applyBorder="1" applyAlignment="1" applyProtection="1">
      <alignment horizontal="distributed" vertical="center"/>
    </xf>
    <xf numFmtId="37" fontId="25" fillId="24" borderId="44" xfId="60" applyNumberFormat="1" applyFont="1" applyFill="1" applyBorder="1" applyAlignment="1" applyProtection="1">
      <alignment horizontal="right" vertical="center"/>
    </xf>
    <xf numFmtId="37" fontId="25" fillId="24" borderId="45" xfId="60" applyNumberFormat="1" applyFont="1" applyFill="1" applyBorder="1" applyAlignment="1" applyProtection="1">
      <alignment horizontal="right" vertical="center"/>
    </xf>
    <xf numFmtId="37" fontId="25" fillId="24" borderId="42" xfId="60" applyNumberFormat="1" applyFont="1" applyFill="1" applyBorder="1" applyAlignment="1" applyProtection="1">
      <alignment horizontal="right" vertical="center"/>
    </xf>
    <xf numFmtId="185" fontId="25" fillId="24" borderId="42" xfId="60" applyNumberFormat="1" applyFont="1" applyFill="1" applyBorder="1" applyAlignment="1" applyProtection="1">
      <alignment horizontal="distributed" vertical="center"/>
    </xf>
    <xf numFmtId="38" fontId="40" fillId="24" borderId="0" xfId="45" applyFont="1" applyFill="1" applyAlignment="1">
      <alignment vertical="center"/>
    </xf>
    <xf numFmtId="38" fontId="41" fillId="24" borderId="0" xfId="45" applyFont="1" applyFill="1" applyAlignment="1">
      <alignment vertical="center"/>
    </xf>
    <xf numFmtId="191" fontId="25" fillId="24" borderId="34" xfId="45" applyNumberFormat="1" applyFont="1" applyFill="1" applyBorder="1" applyAlignment="1">
      <alignment horizontal="center" vertical="center"/>
    </xf>
    <xf numFmtId="191" fontId="25" fillId="24" borderId="33" xfId="45" applyNumberFormat="1" applyFont="1" applyFill="1" applyBorder="1" applyAlignment="1">
      <alignment horizontal="center" vertical="center"/>
    </xf>
    <xf numFmtId="191" fontId="25" fillId="24" borderId="13" xfId="45" applyNumberFormat="1" applyFont="1" applyFill="1" applyBorder="1" applyAlignment="1">
      <alignment horizontal="center" vertical="center"/>
    </xf>
    <xf numFmtId="191" fontId="25" fillId="24" borderId="22" xfId="60" applyNumberFormat="1" applyFont="1" applyFill="1" applyBorder="1" applyAlignment="1" applyProtection="1">
      <alignment horizontal="center" vertical="center"/>
    </xf>
    <xf numFmtId="191" fontId="25" fillId="24" borderId="21" xfId="60" applyNumberFormat="1" applyFont="1" applyFill="1" applyBorder="1" applyAlignment="1" applyProtection="1">
      <alignment horizontal="center" vertical="center"/>
    </xf>
    <xf numFmtId="191" fontId="25" fillId="24" borderId="45" xfId="60" applyNumberFormat="1" applyFont="1" applyFill="1" applyBorder="1" applyAlignment="1" applyProtection="1">
      <alignment horizontal="center" vertical="center"/>
    </xf>
    <xf numFmtId="191" fontId="25" fillId="24" borderId="37" xfId="60" applyNumberFormat="1" applyFont="1" applyFill="1" applyBorder="1" applyAlignment="1" applyProtection="1">
      <alignment horizontal="center" vertical="center"/>
    </xf>
    <xf numFmtId="191" fontId="25" fillId="24" borderId="25" xfId="60" applyNumberFormat="1" applyFont="1" applyFill="1" applyBorder="1" applyAlignment="1" applyProtection="1">
      <alignment horizontal="center" vertical="center"/>
    </xf>
    <xf numFmtId="199" fontId="25" fillId="24" borderId="34" xfId="45" applyNumberFormat="1" applyFont="1" applyFill="1" applyBorder="1" applyAlignment="1">
      <alignment horizontal="right" vertical="center"/>
    </xf>
    <xf numFmtId="199" fontId="25" fillId="24" borderId="29" xfId="45" applyNumberFormat="1" applyFont="1" applyFill="1" applyBorder="1" applyAlignment="1">
      <alignment horizontal="right" vertical="center"/>
    </xf>
    <xf numFmtId="199" fontId="25" fillId="24" borderId="13" xfId="45" applyNumberFormat="1" applyFont="1" applyFill="1" applyBorder="1" applyAlignment="1">
      <alignment horizontal="right" vertical="center"/>
    </xf>
    <xf numFmtId="199" fontId="25" fillId="24" borderId="39" xfId="60" applyNumberFormat="1" applyFont="1" applyFill="1" applyBorder="1" applyAlignment="1" applyProtection="1">
      <alignment horizontal="right" vertical="center"/>
    </xf>
    <xf numFmtId="199" fontId="25" fillId="24" borderId="29" xfId="60" applyNumberFormat="1" applyFont="1" applyFill="1" applyBorder="1" applyAlignment="1" applyProtection="1">
      <alignment horizontal="right" vertical="center"/>
    </xf>
    <xf numFmtId="199" fontId="25" fillId="24" borderId="43" xfId="60" applyNumberFormat="1" applyFont="1" applyFill="1" applyBorder="1" applyAlignment="1" applyProtection="1">
      <alignment horizontal="right" vertical="center"/>
    </xf>
    <xf numFmtId="199" fontId="25" fillId="24" borderId="27" xfId="60" applyNumberFormat="1" applyFont="1" applyFill="1" applyBorder="1" applyAlignment="1" applyProtection="1">
      <alignment horizontal="right" vertical="center"/>
    </xf>
    <xf numFmtId="38" fontId="21" fillId="24" borderId="34" xfId="45" applyFont="1" applyFill="1" applyBorder="1" applyAlignment="1">
      <alignment horizontal="distributed" vertical="center"/>
    </xf>
    <xf numFmtId="38" fontId="21" fillId="24" borderId="33" xfId="45" applyFont="1" applyFill="1" applyBorder="1" applyAlignment="1">
      <alignment horizontal="distributed" vertical="center"/>
    </xf>
    <xf numFmtId="38" fontId="21" fillId="24" borderId="13" xfId="45" applyFont="1" applyFill="1" applyBorder="1" applyAlignment="1">
      <alignment horizontal="distributed" vertical="center"/>
    </xf>
    <xf numFmtId="38" fontId="26" fillId="24" borderId="0" xfId="45" applyFont="1" applyFill="1" applyAlignment="1">
      <alignment horizontal="left" vertical="center"/>
    </xf>
    <xf numFmtId="38" fontId="25" fillId="24" borderId="12" xfId="45" applyFont="1" applyFill="1" applyBorder="1" applyAlignment="1">
      <alignment horizontal="left" vertical="center"/>
    </xf>
    <xf numFmtId="38" fontId="25" fillId="24" borderId="0" xfId="45" applyFont="1" applyFill="1" applyBorder="1" applyAlignment="1">
      <alignment horizontal="left" vertical="center"/>
    </xf>
    <xf numFmtId="38" fontId="25" fillId="24" borderId="0" xfId="45" applyFont="1" applyFill="1" applyBorder="1" applyAlignment="1">
      <alignment horizontal="right" vertical="center"/>
    </xf>
    <xf numFmtId="38" fontId="25" fillId="24" borderId="26" xfId="45" applyFont="1" applyFill="1" applyBorder="1" applyAlignment="1">
      <alignment horizontal="center" vertical="center"/>
    </xf>
    <xf numFmtId="38" fontId="25" fillId="24" borderId="40" xfId="45" applyFont="1" applyFill="1" applyBorder="1" applyAlignment="1">
      <alignment horizontal="center" vertical="center"/>
    </xf>
    <xf numFmtId="38" fontId="25" fillId="24" borderId="19" xfId="45" applyFont="1" applyFill="1" applyBorder="1" applyAlignment="1">
      <alignment horizontal="center" vertical="center"/>
    </xf>
    <xf numFmtId="38" fontId="25" fillId="24" borderId="41" xfId="45" applyFont="1" applyFill="1" applyBorder="1" applyAlignment="1">
      <alignment horizontal="center" vertical="center"/>
    </xf>
    <xf numFmtId="38" fontId="25" fillId="24" borderId="12" xfId="45" applyFont="1" applyFill="1" applyBorder="1" applyAlignment="1">
      <alignment horizontal="center" vertical="center"/>
    </xf>
    <xf numFmtId="38" fontId="25" fillId="24" borderId="13" xfId="45" applyFont="1" applyFill="1" applyBorder="1" applyAlignment="1">
      <alignment horizontal="center" vertical="center"/>
    </xf>
    <xf numFmtId="38" fontId="25" fillId="24" borderId="18" xfId="45" applyFont="1" applyFill="1" applyBorder="1" applyAlignment="1">
      <alignment horizontal="center" vertical="center" wrapText="1"/>
    </xf>
    <xf numFmtId="38" fontId="25" fillId="24" borderId="17" xfId="45" applyFont="1" applyFill="1" applyBorder="1" applyAlignment="1">
      <alignment horizontal="center" vertical="center"/>
    </xf>
    <xf numFmtId="49" fontId="25" fillId="24" borderId="18" xfId="45" applyNumberFormat="1" applyFont="1" applyFill="1" applyBorder="1" applyAlignment="1">
      <alignment horizontal="center" vertical="center"/>
    </xf>
    <xf numFmtId="0" fontId="41" fillId="24" borderId="12" xfId="60" applyFont="1" applyFill="1" applyBorder="1" applyAlignment="1">
      <alignment horizontal="center" vertical="center"/>
    </xf>
    <xf numFmtId="0" fontId="41" fillId="24" borderId="17" xfId="60" applyFont="1" applyFill="1" applyBorder="1" applyAlignment="1">
      <alignment horizontal="center" vertical="center"/>
    </xf>
    <xf numFmtId="0" fontId="41" fillId="24" borderId="13" xfId="60" applyFont="1" applyFill="1" applyBorder="1" applyAlignment="1">
      <alignment horizontal="center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3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 [0.00] 2" xfId="74"/>
    <cellStyle name="桁区切り 2" xfId="44"/>
    <cellStyle name="桁区切り 2 2" xfId="75"/>
    <cellStyle name="桁区切り 3" xfId="45"/>
    <cellStyle name="桁区切り 4" xfId="46"/>
    <cellStyle name="桁区切り 4 2" xfId="77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14" xfId="59"/>
    <cellStyle name="標準 15" xfId="60"/>
    <cellStyle name="標準 16" xfId="61"/>
    <cellStyle name="標準 17" xfId="62"/>
    <cellStyle name="標準 18" xfId="78"/>
    <cellStyle name="標準 19" xfId="79"/>
    <cellStyle name="標準 2" xfId="63"/>
    <cellStyle name="標準 2 2" xfId="82"/>
    <cellStyle name="標準 20" xfId="80"/>
    <cellStyle name="標準 21" xfId="81"/>
    <cellStyle name="標準 3" xfId="64"/>
    <cellStyle name="標準 3 2" xfId="76"/>
    <cellStyle name="標準 4" xfId="65"/>
    <cellStyle name="標準 5" xfId="66"/>
    <cellStyle name="標準 6" xfId="67"/>
    <cellStyle name="標準 7" xfId="68"/>
    <cellStyle name="標準 8" xfId="69"/>
    <cellStyle name="標準 9" xfId="70"/>
    <cellStyle name="未定義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9&#24120;&#32207;&#24066;&#65288;&#34892;&#36001;&#25919;&#38306;&#20418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0&#24120;&#38520;&#22826;&#30000;&#24066;&#65288;&#34892;&#36001;&#25919;&#38306;&#20418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1&#39640;&#33833;&#24066;&#65288;&#34892;&#36001;&#25919;&#38306;&#20418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2&#21271;&#33576;&#22478;&#24066;&#65288;&#34892;&#36001;&#25919;&#38306;&#20418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3&#31520;&#38291;&#24066;&#65288;&#34892;&#36001;&#25919;&#38306;&#20418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4&#21462;&#25163;&#24066;&#65288;&#34892;&#36001;&#25919;&#38306;&#20418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5&#29275;&#20037;&#24066;&#65288;&#34892;&#36001;&#25919;&#38306;&#20418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6&#12388;&#12367;&#12400;&#24066;&#65288;&#34892;&#36001;&#25919;&#38306;&#20418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7&#12402;&#12383;&#12385;&#12394;&#12363;&#24066;&#65288;&#34892;&#36001;&#25919;&#38306;&#20418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8&#40575;&#23947;&#24066;&#65288;&#34892;&#36001;&#25919;&#38306;&#2041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1&#27700;&#25144;&#24066;&#65288;&#34892;&#36001;&#25919;&#38306;&#20418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9&#28526;&#26469;&#24066;&#65288;&#34892;&#36001;&#25919;&#38306;&#20418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0&#23432;&#35895;&#24066;&#65288;&#34892;&#36001;&#25919;&#38306;&#20418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1&#24120;&#38520;&#22823;&#23470;&#24066;&#65288;&#34892;&#36001;&#25919;&#38306;&#20418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2&#37027;&#29634;&#24066;&#65288;&#34892;&#36001;&#25919;&#38306;&#20418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3&#31569;&#35199;&#24066;&#65288;&#34892;&#36001;&#25919;&#38306;&#20418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4&#22338;&#26481;&#24066;&#65288;&#34892;&#36001;&#25919;&#38306;&#20418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5&#31282;&#25975;&#24066;&#65288;&#34892;&#36001;&#25919;&#38306;&#20418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6&#12363;&#12377;&#12415;&#12364;&#12358;&#12425;&#24066;&#65288;&#34892;&#36001;&#25919;&#38306;&#20418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7&#26716;&#24029;&#24066;&#65288;&#34892;&#36001;&#25919;&#38306;&#20418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8&#31070;&#26646;&#24066;&#65288;&#34892;&#36001;&#25919;&#38306;&#2041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2&#26085;&#31435;&#24066;&#65288;&#34892;&#36001;&#25919;&#38306;&#20418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9&#34892;&#26041;&#24066;&#65288;&#34892;&#36001;&#25919;&#38306;&#20418;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0&#37502;&#30000;&#24066;&#65288;&#34892;&#36001;&#25919;&#38306;&#20418;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1&#12388;&#12367;&#12400;&#12415;&#12425;&#12356;&#24066;&#65288;&#34892;&#36001;&#25919;&#38306;&#20418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2&#23567;&#32654;&#29577;&#24066;&#65288;&#34892;&#36001;&#25919;&#38306;&#20418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3&#33576;&#22478;&#30010;&#65288;&#34892;&#36001;&#25919;&#38306;&#20418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4&#22823;&#27927;&#30010;&#65288;&#34892;&#36001;&#25919;&#38306;&#20418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5&#22478;&#37324;&#30010;&#65288;&#34892;&#36001;&#25919;&#38306;&#20418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6&#26481;&#28023;&#26449;&#65288;&#34892;&#36001;&#25919;&#38306;&#20418;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7&#22823;&#23376;&#30010;&#65288;&#34892;&#36001;&#25919;&#38306;&#20418;&#6528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8&#32654;&#28006;&#26449;&#65288;&#34892;&#36001;&#25919;&#38306;&#2041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3&#22303;&#28006;&#24066;&#65288;&#34892;&#36001;&#25919;&#38306;&#20418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9&#38463;&#35211;&#30010;&#65288;&#34892;&#36001;&#25919;&#38306;&#20418;&#65289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0&#27827;&#20869;&#30010;&#65288;&#34892;&#36001;&#25919;&#38306;&#20418;&#6528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1&#20843;&#21315;&#20195;&#30010;&#65288;&#34892;&#36001;&#25919;&#38306;&#20418;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2&#20116;&#38686;&#30010;&#65288;&#34892;&#36001;&#25919;&#38306;&#20418;&#65289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3&#22659;&#30010;&#65288;&#34892;&#36001;&#25919;&#38306;&#20418;&#6528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4&#21033;&#26681;&#30010;&#65288;&#34892;&#36001;&#25919;&#38306;&#2041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4&#21476;&#27827;&#24066;&#65288;&#34892;&#36001;&#25919;&#38306;&#2041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5&#30707;&#23713;&#24066;&#65288;&#34892;&#36001;&#25919;&#38306;&#2041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6&#32080;&#22478;&#24066;&#65288;&#34892;&#36001;&#25919;&#38306;&#2041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7&#40845;&#12465;&#23822;&#24066;&#65288;&#34892;&#36001;&#25919;&#38306;&#2041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8&#19979;&#22971;&#24066;&#65288;&#34892;&#36001;&#25919;&#38306;&#204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4">
          <cell r="D14" t="str">
            <v>交通安全　非核平和　飲酒運転追放</v>
          </cell>
        </row>
      </sheetData>
      <sheetData sheetId="4">
        <row r="14">
          <cell r="E14" t="str">
            <v>サクラ</v>
          </cell>
        </row>
      </sheetData>
      <sheetData sheetId="5">
        <row r="17">
          <cell r="D17">
            <v>22</v>
          </cell>
          <cell r="E17">
            <v>0</v>
          </cell>
          <cell r="F17">
            <v>1</v>
          </cell>
          <cell r="G17">
            <v>0</v>
          </cell>
          <cell r="H17">
            <v>21</v>
          </cell>
          <cell r="I17">
            <v>3</v>
          </cell>
          <cell r="K17">
            <v>43585</v>
          </cell>
        </row>
      </sheetData>
      <sheetData sheetId="6">
        <row r="22">
          <cell r="C22" t="str">
            <v>870</v>
          </cell>
        </row>
      </sheetData>
      <sheetData sheetId="7"/>
      <sheetData sheetId="8"/>
      <sheetData sheetId="9">
        <row r="14">
          <cell r="B14" t="str">
            <v>常総市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8">
          <cell r="E18" t="str">
            <v>秋田市</v>
          </cell>
        </row>
      </sheetData>
      <sheetData sheetId="2">
        <row r="14">
          <cell r="E14" t="str">
            <v>浙江省余姚市</v>
          </cell>
        </row>
      </sheetData>
      <sheetData sheetId="3">
        <row r="15">
          <cell r="D15" t="str">
            <v>交通安全　核兵器廃絶平和</v>
          </cell>
        </row>
      </sheetData>
      <sheetData sheetId="4">
        <row r="15">
          <cell r="E15" t="str">
            <v>やまぶき</v>
          </cell>
        </row>
      </sheetData>
      <sheetData sheetId="5">
        <row r="18">
          <cell r="D18">
            <v>20</v>
          </cell>
          <cell r="E18">
            <v>0</v>
          </cell>
          <cell r="F18">
            <v>3</v>
          </cell>
          <cell r="G18">
            <v>0</v>
          </cell>
          <cell r="H18">
            <v>17</v>
          </cell>
          <cell r="I18">
            <v>1</v>
          </cell>
          <cell r="K18">
            <v>43317</v>
          </cell>
        </row>
      </sheetData>
      <sheetData sheetId="6">
        <row r="23">
          <cell r="C23" t="str">
            <v>885</v>
          </cell>
        </row>
      </sheetData>
      <sheetData sheetId="7">
        <row r="11">
          <cell r="C11" t="str">
            <v>常陸太田市</v>
          </cell>
        </row>
      </sheetData>
      <sheetData sheetId="8"/>
      <sheetData sheetId="9">
        <row r="15">
          <cell r="B15" t="str">
            <v>常陸太田市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2">
          <cell r="E22" t="str">
            <v>新庄市</v>
          </cell>
        </row>
      </sheetData>
      <sheetData sheetId="2"/>
      <sheetData sheetId="3">
        <row r="16">
          <cell r="D16" t="str">
            <v>交通安全　核兵器廃絶平和　青色申告　納期内納税完納推進　ゆとり　環境都市　地産地消推進  生涯現役</v>
          </cell>
        </row>
      </sheetData>
      <sheetData sheetId="4">
        <row r="16">
          <cell r="E16" t="str">
            <v>はぎ</v>
          </cell>
        </row>
      </sheetData>
      <sheetData sheetId="5">
        <row r="19">
          <cell r="D19">
            <v>16</v>
          </cell>
          <cell r="E19">
            <v>0</v>
          </cell>
          <cell r="F19">
            <v>0</v>
          </cell>
          <cell r="G19">
            <v>0</v>
          </cell>
          <cell r="H19">
            <v>16</v>
          </cell>
          <cell r="I19">
            <v>1</v>
          </cell>
          <cell r="K19">
            <v>43791</v>
          </cell>
        </row>
      </sheetData>
      <sheetData sheetId="6">
        <row r="24">
          <cell r="C24" t="str">
            <v>845</v>
          </cell>
        </row>
      </sheetData>
      <sheetData sheetId="7"/>
      <sheetData sheetId="8"/>
      <sheetData sheetId="9">
        <row r="16">
          <cell r="B16" t="str">
            <v>高萩市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4">
          <cell r="E24" t="str">
            <v>中野市</v>
          </cell>
        </row>
      </sheetData>
      <sheetData sheetId="2">
        <row r="15">
          <cell r="E15" t="str">
            <v>ワイロア地区</v>
          </cell>
        </row>
      </sheetData>
      <sheetData sheetId="3">
        <row r="17">
          <cell r="D17" t="str">
            <v>交通安全　核兵器廃絶平和　ゆとりある生活</v>
          </cell>
        </row>
      </sheetData>
      <sheetData sheetId="4">
        <row r="17">
          <cell r="E17" t="str">
            <v>シャクナゲ</v>
          </cell>
        </row>
      </sheetData>
      <sheetData sheetId="5">
        <row r="20">
          <cell r="D20">
            <v>19</v>
          </cell>
          <cell r="E20">
            <v>0</v>
          </cell>
          <cell r="F20">
            <v>0</v>
          </cell>
          <cell r="G20">
            <v>0</v>
          </cell>
          <cell r="H20">
            <v>19</v>
          </cell>
          <cell r="I20">
            <v>4</v>
          </cell>
          <cell r="K20">
            <v>44285</v>
          </cell>
        </row>
      </sheetData>
      <sheetData sheetId="6">
        <row r="25">
          <cell r="C25" t="str">
            <v>870</v>
          </cell>
        </row>
      </sheetData>
      <sheetData sheetId="7"/>
      <sheetData sheetId="8"/>
      <sheetData sheetId="9">
        <row r="17">
          <cell r="B17" t="str">
            <v>北茨城市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5">
          <cell r="E25" t="str">
            <v>矢板市</v>
          </cell>
        </row>
      </sheetData>
      <sheetData sheetId="2"/>
      <sheetData sheetId="3">
        <row r="18">
          <cell r="D18" t="str">
            <v>非核平和　健康都市</v>
          </cell>
        </row>
      </sheetData>
      <sheetData sheetId="4">
        <row r="18">
          <cell r="E18" t="str">
            <v>きく</v>
          </cell>
        </row>
      </sheetData>
      <sheetData sheetId="5">
        <row r="21">
          <cell r="D21">
            <v>22</v>
          </cell>
          <cell r="E21">
            <v>0</v>
          </cell>
          <cell r="F21">
            <v>0</v>
          </cell>
          <cell r="G21">
            <v>0</v>
          </cell>
          <cell r="H21">
            <v>22</v>
          </cell>
          <cell r="I21">
            <v>2</v>
          </cell>
          <cell r="K21">
            <v>43457</v>
          </cell>
        </row>
      </sheetData>
      <sheetData sheetId="6">
        <row r="27">
          <cell r="C27" t="str">
            <v>900</v>
          </cell>
        </row>
      </sheetData>
      <sheetData sheetId="7">
        <row r="10">
          <cell r="C10" t="str">
            <v>笠間市</v>
          </cell>
        </row>
      </sheetData>
      <sheetData sheetId="8"/>
      <sheetData sheetId="9">
        <row r="18">
          <cell r="B18" t="str">
            <v>笠間市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0">
          <cell r="E30" t="str">
            <v>みなかみ町</v>
          </cell>
        </row>
      </sheetData>
      <sheetData sheetId="2">
        <row r="16">
          <cell r="E16" t="str">
            <v>カリフォルニア州ユーバ市</v>
          </cell>
        </row>
      </sheetData>
      <sheetData sheetId="3">
        <row r="19">
          <cell r="D19" t="str">
            <v>交通安全　暴力追放　自主納税　青少年健全育成　非核兵器平和　健康づくり　交通事故防止モデル　暴走族追放</v>
          </cell>
        </row>
      </sheetData>
      <sheetData sheetId="4">
        <row r="19">
          <cell r="E19" t="str">
            <v>ツツジ・フジ</v>
          </cell>
        </row>
      </sheetData>
      <sheetData sheetId="5">
        <row r="22">
          <cell r="D22">
            <v>24</v>
          </cell>
          <cell r="E22">
            <v>0</v>
          </cell>
          <cell r="F22">
            <v>0</v>
          </cell>
          <cell r="G22">
            <v>0</v>
          </cell>
          <cell r="H22">
            <v>24</v>
          </cell>
          <cell r="I22">
            <v>7</v>
          </cell>
          <cell r="K22">
            <v>43875</v>
          </cell>
        </row>
      </sheetData>
      <sheetData sheetId="6">
        <row r="28">
          <cell r="C28" t="str">
            <v>876</v>
          </cell>
        </row>
      </sheetData>
      <sheetData sheetId="7"/>
      <sheetData sheetId="8"/>
      <sheetData sheetId="9">
        <row r="19">
          <cell r="B19" t="str">
            <v>取手市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1">
          <cell r="E31" t="str">
            <v>色麻町</v>
          </cell>
        </row>
      </sheetData>
      <sheetData sheetId="2">
        <row r="18">
          <cell r="E18" t="str">
            <v>ユーコン準州ホワイトホース市</v>
          </cell>
        </row>
      </sheetData>
      <sheetData sheetId="3">
        <row r="20">
          <cell r="D20" t="str">
            <v>交通安全　青色申告　非核平和　暴走族追放　飲酒運転追放　暴力追放　環境保全　けん銃追放　スポーツ健康　男女共同参画</v>
          </cell>
        </row>
      </sheetData>
      <sheetData sheetId="4">
        <row r="20">
          <cell r="E20" t="str">
            <v>きく</v>
          </cell>
        </row>
      </sheetData>
      <sheetData sheetId="5">
        <row r="23">
          <cell r="D23">
            <v>22</v>
          </cell>
          <cell r="E23">
            <v>0</v>
          </cell>
          <cell r="F23">
            <v>0</v>
          </cell>
          <cell r="G23">
            <v>0</v>
          </cell>
          <cell r="H23">
            <v>22</v>
          </cell>
          <cell r="I23">
            <v>9</v>
          </cell>
          <cell r="K23">
            <v>43584</v>
          </cell>
        </row>
      </sheetData>
      <sheetData sheetId="6">
        <row r="30">
          <cell r="C30" t="str">
            <v>880</v>
          </cell>
        </row>
      </sheetData>
      <sheetData sheetId="7"/>
      <sheetData sheetId="8"/>
      <sheetData sheetId="9">
        <row r="20">
          <cell r="B20" t="str">
            <v>牛久市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3">
          <cell r="E33" t="str">
            <v>荒川区</v>
          </cell>
        </row>
      </sheetData>
      <sheetData sheetId="2">
        <row r="21">
          <cell r="E21" t="str">
            <v>マサチューセッツ州ケンブリッジ市</v>
          </cell>
        </row>
      </sheetData>
      <sheetData sheetId="3">
        <row r="21">
          <cell r="D21" t="str">
            <v>非核平和　交通安全　福祉都市　男女共同参画  暴走族追放</v>
          </cell>
        </row>
      </sheetData>
      <sheetData sheetId="4">
        <row r="21">
          <cell r="E21" t="str">
            <v>ホシザキユキノシタ</v>
          </cell>
        </row>
      </sheetData>
      <sheetData sheetId="5">
        <row r="24">
          <cell r="D24">
            <v>28</v>
          </cell>
          <cell r="E24">
            <v>0</v>
          </cell>
          <cell r="F24">
            <v>0</v>
          </cell>
          <cell r="G24">
            <v>0</v>
          </cell>
          <cell r="H24">
            <v>28</v>
          </cell>
          <cell r="I24">
            <v>7</v>
          </cell>
          <cell r="K24">
            <v>44164</v>
          </cell>
        </row>
      </sheetData>
      <sheetData sheetId="6">
        <row r="31">
          <cell r="C31" t="str">
            <v>927</v>
          </cell>
        </row>
      </sheetData>
      <sheetData sheetId="7">
        <row r="14">
          <cell r="C14" t="str">
            <v>つくば市</v>
          </cell>
        </row>
      </sheetData>
      <sheetData sheetId="8"/>
      <sheetData sheetId="9">
        <row r="21">
          <cell r="B21" t="str">
            <v>つくば市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5">
          <cell r="E35" t="str">
            <v>石巻市</v>
          </cell>
        </row>
      </sheetData>
      <sheetData sheetId="2"/>
      <sheetData sheetId="3">
        <row r="22">
          <cell r="D22" t="str">
            <v>核兵器廃絶平和</v>
          </cell>
        </row>
      </sheetData>
      <sheetData sheetId="4">
        <row r="22">
          <cell r="E22" t="str">
            <v>はまぎく</v>
          </cell>
        </row>
      </sheetData>
      <sheetData sheetId="5">
        <row r="25">
          <cell r="D25">
            <v>25</v>
          </cell>
          <cell r="E25">
            <v>0</v>
          </cell>
          <cell r="F25">
            <v>0</v>
          </cell>
          <cell r="G25">
            <v>0</v>
          </cell>
          <cell r="H25">
            <v>25</v>
          </cell>
          <cell r="I25">
            <v>3</v>
          </cell>
          <cell r="K25">
            <v>43769</v>
          </cell>
        </row>
      </sheetData>
      <sheetData sheetId="6">
        <row r="32">
          <cell r="C32" t="str">
            <v>963</v>
          </cell>
        </row>
      </sheetData>
      <sheetData sheetId="7"/>
      <sheetData sheetId="8"/>
      <sheetData sheetId="9">
        <row r="22">
          <cell r="B22" t="str">
            <v>ひたちなか市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6">
          <cell r="E26" t="str">
            <v>江蘇省塩城市</v>
          </cell>
        </row>
      </sheetData>
      <sheetData sheetId="3">
        <row r="23">
          <cell r="D23" t="str">
            <v>非核平和　ゆとり　環境　青色申告　福祉都市　交通安全　期限内完納 暴力追放　シートベルト着用　飲酒運転追放</v>
          </cell>
        </row>
      </sheetData>
      <sheetData sheetId="4">
        <row r="23">
          <cell r="E23" t="str">
            <v>はまなす</v>
          </cell>
        </row>
      </sheetData>
      <sheetData sheetId="5">
        <row r="26">
          <cell r="D26">
            <v>22</v>
          </cell>
          <cell r="E26">
            <v>0</v>
          </cell>
          <cell r="F26">
            <v>1</v>
          </cell>
          <cell r="G26">
            <v>0</v>
          </cell>
          <cell r="H26">
            <v>21</v>
          </cell>
          <cell r="I26">
            <v>4</v>
          </cell>
          <cell r="K26">
            <v>43584</v>
          </cell>
        </row>
      </sheetData>
      <sheetData sheetId="6">
        <row r="33">
          <cell r="C33" t="str">
            <v>836</v>
          </cell>
        </row>
      </sheetData>
      <sheetData sheetId="7"/>
      <sheetData sheetId="8"/>
      <sheetData sheetId="9">
        <row r="23">
          <cell r="B23" t="str">
            <v>鹿嶋市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">
          <cell r="L3" t="str">
            <v>（平成29年４月１日現在）</v>
          </cell>
        </row>
      </sheetData>
      <sheetData sheetId="2">
        <row r="3">
          <cell r="J3" t="str">
            <v>（平成29年4月1日現在）</v>
          </cell>
        </row>
      </sheetData>
      <sheetData sheetId="3">
        <row r="3">
          <cell r="I3" t="str">
            <v>(平成29年4月1日現在)</v>
          </cell>
        </row>
      </sheetData>
      <sheetData sheetId="4">
        <row r="4">
          <cell r="G4" t="str">
            <v>　（平成29年4月1日現在）</v>
          </cell>
        </row>
      </sheetData>
      <sheetData sheetId="5">
        <row r="9">
          <cell r="D9">
            <v>28</v>
          </cell>
          <cell r="E9">
            <v>0</v>
          </cell>
          <cell r="F9">
            <v>0</v>
          </cell>
          <cell r="G9">
            <v>0</v>
          </cell>
          <cell r="H9">
            <v>28</v>
          </cell>
          <cell r="I9">
            <v>3</v>
          </cell>
          <cell r="K9">
            <v>43613</v>
          </cell>
        </row>
        <row r="53">
          <cell r="B53" t="str">
            <v>※１　条例定数の（　　　）内は，次回の一般選挙から適用となる定数。</v>
          </cell>
        </row>
        <row r="54">
          <cell r="B54" t="str">
            <v>※２　現に在職する議員数の（　　　）内は女性議員数で内数である。</v>
          </cell>
        </row>
      </sheetData>
      <sheetData sheetId="6">
        <row r="3">
          <cell r="K3" t="str">
            <v>（平成29年4月1日現在)(単位：千円）</v>
          </cell>
        </row>
      </sheetData>
      <sheetData sheetId="7">
        <row r="3">
          <cell r="Q3" t="str">
            <v>（平成29年4月1日現在）</v>
          </cell>
        </row>
      </sheetData>
      <sheetData sheetId="8"/>
      <sheetData sheetId="9">
        <row r="4">
          <cell r="E4" t="str">
            <v>（平成29年4月1日現在）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24">
          <cell r="D24" t="str">
            <v>交通安全　青色申告　非核都市　男女共同参画都市　振替納税推進　廃棄物持ち込み反対 暴力追放　飲酒運転撲滅　健康都市</v>
          </cell>
        </row>
      </sheetData>
      <sheetData sheetId="4">
        <row r="24">
          <cell r="E24" t="str">
            <v>あやめ</v>
          </cell>
        </row>
      </sheetData>
      <sheetData sheetId="5">
        <row r="27">
          <cell r="D27">
            <v>16</v>
          </cell>
          <cell r="E27">
            <v>0</v>
          </cell>
          <cell r="F27">
            <v>0</v>
          </cell>
          <cell r="G27">
            <v>0</v>
          </cell>
          <cell r="H27">
            <v>16</v>
          </cell>
          <cell r="I27">
            <v>0</v>
          </cell>
          <cell r="K27">
            <v>43871</v>
          </cell>
        </row>
      </sheetData>
      <sheetData sheetId="6">
        <row r="35">
          <cell r="C35" t="str">
            <v>784</v>
          </cell>
        </row>
      </sheetData>
      <sheetData sheetId="7"/>
      <sheetData sheetId="8"/>
      <sheetData sheetId="9">
        <row r="24">
          <cell r="B24" t="str">
            <v>潮来市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8">
          <cell r="E28" t="str">
            <v>バイエルン州マインブルク市</v>
          </cell>
        </row>
      </sheetData>
      <sheetData sheetId="3">
        <row r="25">
          <cell r="D25" t="str">
            <v>交通安全　青色申告　非核平和　明るくきれいな選挙推進の町　男女共同参画都市　暴力追放</v>
          </cell>
        </row>
      </sheetData>
      <sheetData sheetId="4">
        <row r="25">
          <cell r="E25" t="str">
            <v>山百合</v>
          </cell>
        </row>
      </sheetData>
      <sheetData sheetId="5">
        <row r="28">
          <cell r="D28">
            <v>20</v>
          </cell>
          <cell r="E28">
            <v>0</v>
          </cell>
          <cell r="F28">
            <v>0</v>
          </cell>
          <cell r="G28">
            <v>0</v>
          </cell>
          <cell r="H28">
            <v>20</v>
          </cell>
          <cell r="I28">
            <v>5</v>
          </cell>
          <cell r="K28">
            <v>43890</v>
          </cell>
        </row>
      </sheetData>
      <sheetData sheetId="6">
        <row r="37">
          <cell r="C37" t="str">
            <v>800</v>
          </cell>
        </row>
      </sheetData>
      <sheetData sheetId="7"/>
      <sheetData sheetId="8"/>
      <sheetData sheetId="9">
        <row r="25">
          <cell r="B25" t="str">
            <v>守谷市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7">
          <cell r="E37" t="str">
            <v>大館市</v>
          </cell>
        </row>
      </sheetData>
      <sheetData sheetId="2"/>
      <sheetData sheetId="3">
        <row r="26">
          <cell r="D26" t="str">
            <v>核兵器廃絶平和都市　環境にやさしいまち　福祉と健康のまち　覚せい剤等薬物乱用のないまち　租税完納推進のまち
ゆとりある安心・快適なまち　郷育立市宣言</v>
          </cell>
        </row>
      </sheetData>
      <sheetData sheetId="4">
        <row r="26">
          <cell r="E26" t="str">
            <v>ばら</v>
          </cell>
        </row>
      </sheetData>
      <sheetData sheetId="5">
        <row r="29">
          <cell r="D29">
            <v>20</v>
          </cell>
          <cell r="E29">
            <v>0</v>
          </cell>
          <cell r="F29">
            <v>0</v>
          </cell>
          <cell r="G29">
            <v>0</v>
          </cell>
          <cell r="H29">
            <v>20</v>
          </cell>
          <cell r="I29">
            <v>1</v>
          </cell>
          <cell r="K29">
            <v>43317</v>
          </cell>
        </row>
      </sheetData>
      <sheetData sheetId="6">
        <row r="39">
          <cell r="C39">
            <v>820</v>
          </cell>
        </row>
      </sheetData>
      <sheetData sheetId="7"/>
      <sheetData sheetId="8"/>
      <sheetData sheetId="9">
        <row r="26">
          <cell r="B26" t="str">
            <v>常陸大宮市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8">
          <cell r="E38" t="str">
            <v>横手市</v>
          </cell>
        </row>
      </sheetData>
      <sheetData sheetId="2">
        <row r="30">
          <cell r="E30" t="str">
            <v>テネシー州オークリッジ市</v>
          </cell>
        </row>
      </sheetData>
      <sheetData sheetId="3">
        <row r="27">
          <cell r="D27" t="str">
            <v>核兵器廃絶・平和市宣言　福祉の市宣言　青少年健全育成のまち宣言</v>
          </cell>
        </row>
      </sheetData>
      <sheetData sheetId="4">
        <row r="27">
          <cell r="E27" t="str">
            <v>ひまわり</v>
          </cell>
        </row>
      </sheetData>
      <sheetData sheetId="5">
        <row r="30">
          <cell r="D30">
            <v>18</v>
          </cell>
          <cell r="E30">
            <v>0</v>
          </cell>
          <cell r="F30">
            <v>1</v>
          </cell>
          <cell r="G30">
            <v>0</v>
          </cell>
          <cell r="H30">
            <v>17</v>
          </cell>
          <cell r="I30">
            <v>1</v>
          </cell>
          <cell r="K30">
            <v>43899</v>
          </cell>
        </row>
      </sheetData>
      <sheetData sheetId="6">
        <row r="41">
          <cell r="C41" t="str">
            <v>841</v>
          </cell>
        </row>
      </sheetData>
      <sheetData sheetId="7"/>
      <sheetData sheetId="8"/>
      <sheetData sheetId="9">
        <row r="27">
          <cell r="B27" t="str">
            <v>那珂市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9">
          <cell r="E39" t="str">
            <v>高梁市</v>
          </cell>
        </row>
      </sheetData>
      <sheetData sheetId="2"/>
      <sheetData sheetId="3">
        <row r="28">
          <cell r="D28" t="str">
            <v>非核平和都市宣言　男女共同参画都市宣言</v>
          </cell>
        </row>
      </sheetData>
      <sheetData sheetId="4">
        <row r="28">
          <cell r="E28" t="str">
            <v>なしのはな・コスモス</v>
          </cell>
        </row>
      </sheetData>
      <sheetData sheetId="5">
        <row r="31">
          <cell r="D31">
            <v>24</v>
          </cell>
          <cell r="E31">
            <v>0</v>
          </cell>
          <cell r="F31">
            <v>0</v>
          </cell>
          <cell r="G31">
            <v>0</v>
          </cell>
          <cell r="H31">
            <v>24</v>
          </cell>
          <cell r="I31">
            <v>3</v>
          </cell>
          <cell r="K31">
            <v>43580</v>
          </cell>
        </row>
      </sheetData>
      <sheetData sheetId="6">
        <row r="42">
          <cell r="C42" t="str">
            <v>957</v>
          </cell>
        </row>
      </sheetData>
      <sheetData sheetId="7"/>
      <sheetData sheetId="8"/>
      <sheetData sheetId="9">
        <row r="28">
          <cell r="B28" t="str">
            <v>筑西市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1">
          <cell r="E31" t="str">
            <v>アーカンソー州パインブラフ市</v>
          </cell>
        </row>
      </sheetData>
      <sheetData sheetId="3">
        <row r="29">
          <cell r="D29" t="str">
            <v>交通安全　スポーツ健康　非核平和　青色申告・期限内納税　環境　飲酒・暴走運転追放</v>
          </cell>
        </row>
      </sheetData>
      <sheetData sheetId="4">
        <row r="29">
          <cell r="E29" t="str">
            <v>チャノハナ</v>
          </cell>
        </row>
      </sheetData>
      <sheetData sheetId="5">
        <row r="32">
          <cell r="D32">
            <v>20</v>
          </cell>
          <cell r="E32">
            <v>0</v>
          </cell>
          <cell r="F32">
            <v>1</v>
          </cell>
          <cell r="G32">
            <v>0</v>
          </cell>
          <cell r="H32">
            <v>19</v>
          </cell>
          <cell r="I32">
            <v>1</v>
          </cell>
          <cell r="K32">
            <v>43455</v>
          </cell>
        </row>
      </sheetData>
      <sheetData sheetId="6">
        <row r="44">
          <cell r="C44" t="str">
            <v>810</v>
          </cell>
        </row>
      </sheetData>
      <sheetData sheetId="7"/>
      <sheetData sheetId="8"/>
      <sheetData sheetId="9">
        <row r="29">
          <cell r="B29" t="str">
            <v>坂東市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3">
          <cell r="E33" t="str">
            <v>ブリティッシュコロンビア州サーモンアーム市</v>
          </cell>
        </row>
      </sheetData>
      <sheetData sheetId="3">
        <row r="30">
          <cell r="D30" t="str">
            <v>核兵器廃絶平和</v>
          </cell>
        </row>
      </sheetData>
      <sheetData sheetId="4">
        <row r="30">
          <cell r="E30" t="str">
            <v>きく</v>
          </cell>
        </row>
      </sheetData>
      <sheetData sheetId="5">
        <row r="33">
          <cell r="D33">
            <v>20</v>
          </cell>
          <cell r="E33">
            <v>0</v>
          </cell>
          <cell r="F33">
            <v>1</v>
          </cell>
          <cell r="G33">
            <v>0</v>
          </cell>
          <cell r="H33">
            <v>19</v>
          </cell>
          <cell r="I33">
            <v>1</v>
          </cell>
          <cell r="K33">
            <v>43455</v>
          </cell>
        </row>
      </sheetData>
      <sheetData sheetId="6">
        <row r="46">
          <cell r="C46" t="str">
            <v>780</v>
          </cell>
        </row>
      </sheetData>
      <sheetData sheetId="7">
        <row r="12">
          <cell r="C12" t="str">
            <v>稲敷市</v>
          </cell>
        </row>
      </sheetData>
      <sheetData sheetId="8"/>
      <sheetData sheetId="9">
        <row r="30">
          <cell r="B30" t="str">
            <v>稲敷市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1">
          <cell r="D31" t="str">
            <v>交通安全　青色申告・納期内納税完納　青少年を覚せい剤等薬物乱用から守る街　飲酒運転根絶　非核脱原発　健康まちづくり宣言</v>
          </cell>
        </row>
      </sheetData>
      <sheetData sheetId="4">
        <row r="31">
          <cell r="E31" t="str">
            <v>あじさい</v>
          </cell>
        </row>
      </sheetData>
      <sheetData sheetId="5">
        <row r="34">
          <cell r="D34">
            <v>16</v>
          </cell>
          <cell r="E34">
            <v>0</v>
          </cell>
          <cell r="F34">
            <v>0</v>
          </cell>
          <cell r="G34">
            <v>0</v>
          </cell>
          <cell r="H34">
            <v>16</v>
          </cell>
          <cell r="I34">
            <v>1</v>
          </cell>
          <cell r="K34">
            <v>43492</v>
          </cell>
        </row>
      </sheetData>
      <sheetData sheetId="6">
        <row r="49">
          <cell r="C49">
            <v>779</v>
          </cell>
        </row>
      </sheetData>
      <sheetData sheetId="7"/>
      <sheetData sheetId="8"/>
      <sheetData sheetId="9">
        <row r="31">
          <cell r="B31" t="str">
            <v>かすみがうら市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シリストラ市</v>
          </cell>
        </row>
      </sheetData>
      <sheetData sheetId="3">
        <row r="32">
          <cell r="D32" t="str">
            <v>非核平和</v>
          </cell>
        </row>
      </sheetData>
      <sheetData sheetId="4">
        <row r="32">
          <cell r="E32" t="str">
            <v>ヤマユリ</v>
          </cell>
        </row>
      </sheetData>
      <sheetData sheetId="5">
        <row r="35">
          <cell r="D35">
            <v>18</v>
          </cell>
          <cell r="E35">
            <v>0</v>
          </cell>
          <cell r="F35">
            <v>0</v>
          </cell>
          <cell r="G35">
            <v>0</v>
          </cell>
          <cell r="H35">
            <v>18</v>
          </cell>
          <cell r="I35">
            <v>2</v>
          </cell>
          <cell r="K35">
            <v>43366</v>
          </cell>
        </row>
      </sheetData>
      <sheetData sheetId="6">
        <row r="50">
          <cell r="C50" t="str">
            <v>834</v>
          </cell>
        </row>
      </sheetData>
      <sheetData sheetId="7"/>
      <sheetData sheetId="8"/>
      <sheetData sheetId="9">
        <row r="32">
          <cell r="B32" t="str">
            <v>桜川市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カリフォルニア州ユーリカ市</v>
          </cell>
        </row>
      </sheetData>
      <sheetData sheetId="3">
        <row r="33">
          <cell r="D33" t="str">
            <v>核兵器廃絶平和　ゆとり　交通安全　環境　福祉のまち　青色申告・納期内完納のまち　飲酒運転根絶　健康都市</v>
          </cell>
        </row>
      </sheetData>
      <sheetData sheetId="4">
        <row r="33">
          <cell r="E33" t="str">
            <v>センリョウ</v>
          </cell>
        </row>
      </sheetData>
      <sheetData sheetId="5">
        <row r="36">
          <cell r="D36">
            <v>23</v>
          </cell>
          <cell r="E36">
            <v>0</v>
          </cell>
          <cell r="F36">
            <v>0</v>
          </cell>
          <cell r="G36">
            <v>0</v>
          </cell>
          <cell r="H36">
            <v>23</v>
          </cell>
          <cell r="I36">
            <v>2</v>
          </cell>
          <cell r="K36">
            <v>43890</v>
          </cell>
        </row>
      </sheetData>
      <sheetData sheetId="6">
        <row r="51">
          <cell r="C51" t="str">
            <v>880</v>
          </cell>
        </row>
      </sheetData>
      <sheetData sheetId="7"/>
      <sheetData sheetId="8"/>
      <sheetData sheetId="9">
        <row r="33">
          <cell r="B33" t="str">
            <v>神栖市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8">
          <cell r="E8" t="str">
            <v>桐生市</v>
          </cell>
        </row>
      </sheetData>
      <sheetData sheetId="2">
        <row r="7">
          <cell r="E7" t="str">
            <v>アラバマ州バーミングハム市</v>
          </cell>
        </row>
      </sheetData>
      <sheetData sheetId="3">
        <row r="7">
          <cell r="D7" t="str">
            <v>交通安全　核兵器廃絶・平和　環境都市</v>
          </cell>
        </row>
      </sheetData>
      <sheetData sheetId="4">
        <row r="7">
          <cell r="E7" t="str">
            <v>サクラ</v>
          </cell>
        </row>
      </sheetData>
      <sheetData sheetId="5">
        <row r="10">
          <cell r="D10">
            <v>28</v>
          </cell>
          <cell r="E10">
            <v>0</v>
          </cell>
          <cell r="F10">
            <v>0</v>
          </cell>
          <cell r="G10">
            <v>0</v>
          </cell>
          <cell r="H10">
            <v>28</v>
          </cell>
          <cell r="I10">
            <v>4</v>
          </cell>
          <cell r="K10">
            <v>43585</v>
          </cell>
        </row>
      </sheetData>
      <sheetData sheetId="6">
        <row r="11">
          <cell r="C11" t="str">
            <v>1,030</v>
          </cell>
        </row>
      </sheetData>
      <sheetData sheetId="7"/>
      <sheetData sheetId="8"/>
      <sheetData sheetId="9">
        <row r="7">
          <cell r="B7" t="str">
            <v>日立市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4">
          <cell r="D34" t="str">
            <v>青色申告・期限内納税 　非核平和都市</v>
          </cell>
        </row>
      </sheetData>
      <sheetData sheetId="4">
        <row r="34">
          <cell r="E34" t="str">
            <v>ヤマユリ</v>
          </cell>
        </row>
      </sheetData>
      <sheetData sheetId="5">
        <row r="37">
          <cell r="D37">
            <v>20</v>
          </cell>
          <cell r="E37">
            <v>0</v>
          </cell>
          <cell r="F37">
            <v>0</v>
          </cell>
          <cell r="G37">
            <v>0</v>
          </cell>
          <cell r="H37">
            <v>20</v>
          </cell>
          <cell r="I37">
            <v>0</v>
          </cell>
          <cell r="K37">
            <v>43580</v>
          </cell>
        </row>
      </sheetData>
      <sheetData sheetId="6">
        <row r="52">
          <cell r="C52" t="str">
            <v>775</v>
          </cell>
        </row>
      </sheetData>
      <sheetData sheetId="7"/>
      <sheetData sheetId="8"/>
      <sheetData sheetId="9">
        <row r="34">
          <cell r="B34" t="str">
            <v>行方市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5">
          <cell r="D35" t="str">
            <v>核兵器廃絶平和　交通安全　暴走族追放　飲酒運転撲滅　青色申告・期限内完納　廃棄物不法投棄撲滅</v>
          </cell>
        </row>
      </sheetData>
      <sheetData sheetId="4">
        <row r="35">
          <cell r="E35" t="str">
            <v>ヒマワリ</v>
          </cell>
        </row>
      </sheetData>
      <sheetData sheetId="5">
        <row r="38">
          <cell r="D38">
            <v>20</v>
          </cell>
          <cell r="E38">
            <v>0</v>
          </cell>
          <cell r="F38">
            <v>1</v>
          </cell>
          <cell r="G38">
            <v>0</v>
          </cell>
          <cell r="H38">
            <v>19</v>
          </cell>
          <cell r="I38">
            <v>1</v>
          </cell>
          <cell r="K38">
            <v>43649</v>
          </cell>
        </row>
      </sheetData>
      <sheetData sheetId="6">
        <row r="53">
          <cell r="C53" t="str">
            <v>745</v>
          </cell>
        </row>
      </sheetData>
      <sheetData sheetId="7"/>
      <sheetData sheetId="8"/>
      <sheetData sheetId="9">
        <row r="35">
          <cell r="B35" t="str">
            <v>鉾田市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0">
          <cell r="E40" t="str">
            <v>伊奈町</v>
          </cell>
        </row>
      </sheetData>
      <sheetData sheetId="2"/>
      <sheetData sheetId="3">
        <row r="36">
          <cell r="D36" t="str">
            <v>非核平和　青色申告・期限内納税推進　交通安全　暴走族追放　暴力追放　青少年を覚せい剤等薬物乱用から守る　男女共同参画</v>
          </cell>
        </row>
      </sheetData>
      <sheetData sheetId="4">
        <row r="36">
          <cell r="E36" t="str">
            <v>なのはな</v>
          </cell>
        </row>
      </sheetData>
      <sheetData sheetId="5">
        <row r="39">
          <cell r="D39">
            <v>18</v>
          </cell>
          <cell r="E39">
            <v>0</v>
          </cell>
          <cell r="F39">
            <v>0</v>
          </cell>
          <cell r="G39">
            <v>0</v>
          </cell>
          <cell r="H39">
            <v>18</v>
          </cell>
          <cell r="I39">
            <v>4</v>
          </cell>
          <cell r="J39">
            <v>0</v>
          </cell>
          <cell r="K39">
            <v>43890</v>
          </cell>
        </row>
      </sheetData>
      <sheetData sheetId="6">
        <row r="54">
          <cell r="C54" t="str">
            <v>741</v>
          </cell>
        </row>
      </sheetData>
      <sheetData sheetId="7"/>
      <sheetData sheetId="8"/>
      <sheetData sheetId="9">
        <row r="36">
          <cell r="B36" t="str">
            <v>つくばみらい市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6">
          <cell r="E36" t="str">
            <v>カンザス州アビリン市</v>
          </cell>
        </row>
      </sheetData>
      <sheetData sheetId="3">
        <row r="37">
          <cell r="D37" t="str">
            <v>飲酒運転撲滅並びにシートベルト着用１００％推進　非核平和都市</v>
          </cell>
        </row>
      </sheetData>
      <sheetData sheetId="4">
        <row r="37">
          <cell r="E37" t="str">
            <v>コスモス</v>
          </cell>
        </row>
      </sheetData>
      <sheetData sheetId="5">
        <row r="40">
          <cell r="D40">
            <v>20</v>
          </cell>
          <cell r="E40">
            <v>0</v>
          </cell>
          <cell r="F40">
            <v>0</v>
          </cell>
          <cell r="G40">
            <v>0</v>
          </cell>
          <cell r="H40">
            <v>20</v>
          </cell>
          <cell r="I40">
            <v>2</v>
          </cell>
          <cell r="K40">
            <v>43799</v>
          </cell>
        </row>
      </sheetData>
      <sheetData sheetId="6">
        <row r="56">
          <cell r="C56" t="str">
            <v>856</v>
          </cell>
        </row>
      </sheetData>
      <sheetData sheetId="7"/>
      <sheetData sheetId="8"/>
      <sheetData sheetId="9">
        <row r="37">
          <cell r="B37" t="str">
            <v>小美玉市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2">
          <cell r="E42" t="str">
            <v>玉村町</v>
          </cell>
        </row>
      </sheetData>
      <sheetData sheetId="2"/>
      <sheetData sheetId="3">
        <row r="38">
          <cell r="D38" t="str">
            <v>交通安全　青色申告　非核平和　安全・安心</v>
          </cell>
        </row>
      </sheetData>
      <sheetData sheetId="4">
        <row r="38">
          <cell r="E38" t="str">
            <v>桜</v>
          </cell>
        </row>
      </sheetData>
      <sheetData sheetId="5">
        <row r="41">
          <cell r="D41">
            <v>16</v>
          </cell>
          <cell r="E41">
            <v>0</v>
          </cell>
          <cell r="F41">
            <v>1</v>
          </cell>
          <cell r="G41">
            <v>0</v>
          </cell>
          <cell r="H41">
            <v>15</v>
          </cell>
          <cell r="I41">
            <v>1</v>
          </cell>
          <cell r="K41">
            <v>43819</v>
          </cell>
        </row>
      </sheetData>
      <sheetData sheetId="6">
        <row r="57">
          <cell r="C57" t="str">
            <v>868</v>
          </cell>
        </row>
      </sheetData>
      <sheetData sheetId="7"/>
      <sheetData sheetId="8"/>
      <sheetData sheetId="9">
        <row r="38">
          <cell r="B38" t="str">
            <v>茨城町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3">
          <cell r="E43" t="str">
            <v>榛東村</v>
          </cell>
        </row>
      </sheetData>
      <sheetData sheetId="2">
        <row r="37">
          <cell r="E37" t="str">
            <v>セーデルマンランド県ニーショーピン市</v>
          </cell>
        </row>
      </sheetData>
      <sheetData sheetId="3">
        <row r="39">
          <cell r="D39" t="str">
            <v>交通安全　暴走族追放　核兵器廃絶・平和都市　青色申告・期限内納付の町</v>
          </cell>
        </row>
      </sheetData>
      <sheetData sheetId="4">
        <row r="39">
          <cell r="E39" t="str">
            <v>つつじ</v>
          </cell>
        </row>
      </sheetData>
      <sheetData sheetId="5">
        <row r="42">
          <cell r="D42">
            <v>13</v>
          </cell>
          <cell r="E42">
            <v>0</v>
          </cell>
          <cell r="F42">
            <v>1</v>
          </cell>
          <cell r="G42">
            <v>0</v>
          </cell>
          <cell r="H42">
            <v>12</v>
          </cell>
          <cell r="I42">
            <v>2</v>
          </cell>
          <cell r="K42">
            <v>43771</v>
          </cell>
        </row>
      </sheetData>
      <sheetData sheetId="6">
        <row r="59">
          <cell r="C59">
            <v>821</v>
          </cell>
        </row>
      </sheetData>
      <sheetData sheetId="7"/>
      <sheetData sheetId="8"/>
      <sheetData sheetId="9">
        <row r="39">
          <cell r="B39" t="str">
            <v>大洗町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0">
          <cell r="D40" t="str">
            <v>非核平和</v>
          </cell>
        </row>
      </sheetData>
      <sheetData sheetId="4">
        <row r="40">
          <cell r="E40" t="str">
            <v>山ゆり</v>
          </cell>
        </row>
      </sheetData>
      <sheetData sheetId="5">
        <row r="43">
          <cell r="D43">
            <v>16</v>
          </cell>
          <cell r="E43">
            <v>0</v>
          </cell>
          <cell r="F43">
            <v>1</v>
          </cell>
          <cell r="G43">
            <v>0</v>
          </cell>
          <cell r="H43">
            <v>15</v>
          </cell>
          <cell r="I43">
            <v>1</v>
          </cell>
          <cell r="K43">
            <v>43170</v>
          </cell>
        </row>
      </sheetData>
      <sheetData sheetId="6">
        <row r="61">
          <cell r="C61">
            <v>821</v>
          </cell>
        </row>
      </sheetData>
      <sheetData sheetId="7"/>
      <sheetData sheetId="8"/>
      <sheetData sheetId="9">
        <row r="40">
          <cell r="B40" t="str">
            <v>城里町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8">
          <cell r="E38" t="str">
            <v>アイダホ州アイダホフォールズ市</v>
          </cell>
        </row>
      </sheetData>
      <sheetData sheetId="3">
        <row r="41">
          <cell r="D41" t="str">
            <v>交通安全　原子力平和利用推進核兵器廃絶　のびのびと正しく瞳かがやく青少年を育てるまち</v>
          </cell>
        </row>
      </sheetData>
      <sheetData sheetId="4">
        <row r="41">
          <cell r="E41" t="str">
            <v>スカシユリ</v>
          </cell>
        </row>
      </sheetData>
      <sheetData sheetId="5">
        <row r="44">
          <cell r="D44">
            <v>20</v>
          </cell>
          <cell r="E44">
            <v>0</v>
          </cell>
          <cell r="F44">
            <v>0</v>
          </cell>
          <cell r="G44">
            <v>0</v>
          </cell>
          <cell r="H44">
            <v>20</v>
          </cell>
          <cell r="I44">
            <v>4</v>
          </cell>
          <cell r="K44">
            <v>43861</v>
          </cell>
        </row>
      </sheetData>
      <sheetData sheetId="6">
        <row r="63">
          <cell r="C63" t="str">
            <v>850</v>
          </cell>
        </row>
      </sheetData>
      <sheetData sheetId="7"/>
      <sheetData sheetId="8"/>
      <sheetData sheetId="9">
        <row r="41">
          <cell r="B41" t="str">
            <v>東海村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9">
          <cell r="E49" t="str">
            <v>秋田市</v>
          </cell>
        </row>
      </sheetData>
      <sheetData sheetId="2"/>
      <sheetData sheetId="3">
        <row r="42">
          <cell r="D42" t="str">
            <v>交通安全　青色申告　非核平和　暴走族追放　ゆとり　明るく正しい選挙　少年を覚せい剤等薬物乱用から守る街　読書のまち</v>
          </cell>
        </row>
      </sheetData>
      <sheetData sheetId="4">
        <row r="42">
          <cell r="E42" t="str">
            <v>茶</v>
          </cell>
        </row>
      </sheetData>
      <sheetData sheetId="5">
        <row r="45">
          <cell r="D45">
            <v>15</v>
          </cell>
          <cell r="E45">
            <v>0</v>
          </cell>
          <cell r="F45">
            <v>0</v>
          </cell>
          <cell r="G45">
            <v>0</v>
          </cell>
          <cell r="H45">
            <v>15</v>
          </cell>
          <cell r="I45">
            <v>0</v>
          </cell>
          <cell r="K45">
            <v>43920</v>
          </cell>
        </row>
      </sheetData>
      <sheetData sheetId="6">
        <row r="64">
          <cell r="C64" t="str">
            <v>690</v>
          </cell>
        </row>
      </sheetData>
      <sheetData sheetId="7"/>
      <sheetData sheetId="8"/>
      <sheetData sheetId="9">
        <row r="42">
          <cell r="B42" t="str">
            <v>大子町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9">
          <cell r="E39" t="str">
            <v>広西壮族自治区桂林市臨桂県</v>
          </cell>
        </row>
      </sheetData>
      <sheetData sheetId="3">
        <row r="43">
          <cell r="D43" t="str">
            <v>交通安全　非核平和　男女共同参画</v>
          </cell>
        </row>
      </sheetData>
      <sheetData sheetId="4">
        <row r="43">
          <cell r="E43" t="str">
            <v>やまゆり</v>
          </cell>
        </row>
      </sheetData>
      <sheetData sheetId="5">
        <row r="46">
          <cell r="D46">
            <v>14</v>
          </cell>
          <cell r="E46">
            <v>0</v>
          </cell>
          <cell r="F46">
            <v>0</v>
          </cell>
          <cell r="G46">
            <v>0</v>
          </cell>
          <cell r="H46">
            <v>14</v>
          </cell>
          <cell r="I46">
            <v>2</v>
          </cell>
          <cell r="K46">
            <v>43708</v>
          </cell>
        </row>
      </sheetData>
      <sheetData sheetId="6">
        <row r="66">
          <cell r="C66" t="str">
            <v>666</v>
          </cell>
        </row>
      </sheetData>
      <sheetData sheetId="7"/>
      <sheetData sheetId="8"/>
      <sheetData sheetId="9">
        <row r="43">
          <cell r="B43" t="str">
            <v>美浦村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0">
          <cell r="E10" t="str">
            <v>天童市</v>
          </cell>
        </row>
      </sheetData>
      <sheetData sheetId="2">
        <row r="9">
          <cell r="E9" t="str">
            <v>フリードリッヒスハーフェン市</v>
          </cell>
        </row>
      </sheetData>
      <sheetData sheetId="3">
        <row r="8">
          <cell r="D8" t="str">
            <v>交通安全　非核平和　ゆとり　環境　青色申告・納期内納税完納　青少年を覚せい剤等薬物乱用から守る街　安心で安全なまちづくり
男女共同参画都市　市税滞納一掃</v>
          </cell>
        </row>
      </sheetData>
      <sheetData sheetId="4">
        <row r="8">
          <cell r="E8" t="str">
            <v>サクラ</v>
          </cell>
        </row>
      </sheetData>
      <sheetData sheetId="5">
        <row r="11">
          <cell r="D11">
            <v>28</v>
          </cell>
          <cell r="E11">
            <v>0</v>
          </cell>
          <cell r="F11">
            <v>1</v>
          </cell>
          <cell r="G11">
            <v>0</v>
          </cell>
          <cell r="H11">
            <v>27</v>
          </cell>
          <cell r="I11">
            <v>2</v>
          </cell>
          <cell r="K11">
            <v>43585</v>
          </cell>
        </row>
      </sheetData>
      <sheetData sheetId="6">
        <row r="12">
          <cell r="C12" t="str">
            <v>968</v>
          </cell>
        </row>
      </sheetData>
      <sheetData sheetId="7"/>
      <sheetData sheetId="8"/>
      <sheetData sheetId="9">
        <row r="8">
          <cell r="B8" t="str">
            <v>土浦市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40">
          <cell r="E40" t="str">
            <v>ウィスコンシン州スーぺリア市</v>
          </cell>
        </row>
      </sheetData>
      <sheetData sheetId="3">
        <row r="44">
          <cell r="D44" t="str">
            <v>非核平和　暴走族追放　飲酒運転追放ならびにシートベルト・チャイルドシート着用促進　青少年を覚醒剤等薬物乱用から守る街　　男女共同参画　いきいき学びの町</v>
          </cell>
        </row>
      </sheetData>
      <sheetData sheetId="4">
        <row r="44">
          <cell r="E44" t="str">
            <v>キク</v>
          </cell>
        </row>
      </sheetData>
      <sheetData sheetId="5">
        <row r="47">
          <cell r="D47">
            <v>18</v>
          </cell>
          <cell r="E47">
            <v>0</v>
          </cell>
          <cell r="F47">
            <v>0</v>
          </cell>
          <cell r="G47">
            <v>0</v>
          </cell>
          <cell r="H47">
            <v>18</v>
          </cell>
          <cell r="I47">
            <v>2</v>
          </cell>
          <cell r="K47">
            <v>43921</v>
          </cell>
        </row>
      </sheetData>
      <sheetData sheetId="6">
        <row r="67">
          <cell r="C67">
            <v>0</v>
          </cell>
        </row>
      </sheetData>
      <sheetData sheetId="7"/>
      <sheetData sheetId="8"/>
      <sheetData sheetId="9">
        <row r="44">
          <cell r="B44" t="str">
            <v>阿見町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5">
          <cell r="D45" t="str">
            <v>青色申告</v>
          </cell>
        </row>
      </sheetData>
      <sheetData sheetId="4">
        <row r="45">
          <cell r="E45" t="str">
            <v>あじさい</v>
          </cell>
        </row>
      </sheetData>
      <sheetData sheetId="5">
        <row r="48">
          <cell r="D48">
            <v>12</v>
          </cell>
          <cell r="E48">
            <v>0</v>
          </cell>
          <cell r="F48">
            <v>0</v>
          </cell>
          <cell r="G48">
            <v>0</v>
          </cell>
          <cell r="H48">
            <v>12</v>
          </cell>
          <cell r="I48">
            <v>1</v>
          </cell>
          <cell r="K48">
            <v>43881</v>
          </cell>
        </row>
      </sheetData>
      <sheetData sheetId="6">
        <row r="69">
          <cell r="C69" t="str">
            <v/>
          </cell>
        </row>
      </sheetData>
      <sheetData sheetId="7"/>
      <sheetData sheetId="8"/>
      <sheetData sheetId="9">
        <row r="45">
          <cell r="B45" t="str">
            <v>河内町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6">
          <cell r="D46" t="str">
            <v>交通安全　暴走族追放　青少年無煙の町</v>
          </cell>
        </row>
      </sheetData>
      <sheetData sheetId="4">
        <row r="46">
          <cell r="E46" t="str">
            <v>菊</v>
          </cell>
        </row>
      </sheetData>
      <sheetData sheetId="5">
        <row r="49">
          <cell r="D49">
            <v>14</v>
          </cell>
          <cell r="E49">
            <v>0</v>
          </cell>
          <cell r="F49">
            <v>0</v>
          </cell>
          <cell r="G49">
            <v>0</v>
          </cell>
          <cell r="H49">
            <v>14</v>
          </cell>
          <cell r="I49">
            <v>1</v>
          </cell>
          <cell r="K49">
            <v>43809</v>
          </cell>
        </row>
      </sheetData>
      <sheetData sheetId="6">
        <row r="72">
          <cell r="C72" t="str">
            <v>800</v>
          </cell>
        </row>
      </sheetData>
      <sheetData sheetId="7"/>
      <sheetData sheetId="8"/>
      <sheetData sheetId="9">
        <row r="46">
          <cell r="B46" t="str">
            <v>八千代町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7">
          <cell r="D47" t="str">
            <v>交通安全　青色申告　振替納税推進　非核平和</v>
          </cell>
        </row>
      </sheetData>
      <sheetData sheetId="4">
        <row r="47">
          <cell r="E47" t="str">
            <v>ばら</v>
          </cell>
        </row>
      </sheetData>
      <sheetData sheetId="5">
        <row r="50">
          <cell r="D50">
            <v>10</v>
          </cell>
          <cell r="E50">
            <v>0</v>
          </cell>
          <cell r="F50">
            <v>0</v>
          </cell>
          <cell r="G50">
            <v>0</v>
          </cell>
          <cell r="H50">
            <v>10</v>
          </cell>
          <cell r="I50">
            <v>1</v>
          </cell>
          <cell r="K50">
            <v>43584</v>
          </cell>
        </row>
      </sheetData>
      <sheetData sheetId="6">
        <row r="74">
          <cell r="C74" t="str">
            <v>798</v>
          </cell>
        </row>
      </sheetData>
      <sheetData sheetId="7"/>
      <sheetData sheetId="8"/>
      <sheetData sheetId="9">
        <row r="47">
          <cell r="B47" t="str">
            <v>五霞町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50">
          <cell r="E50" t="str">
            <v>みやき町</v>
          </cell>
        </row>
      </sheetData>
      <sheetData sheetId="2"/>
      <sheetData sheetId="3">
        <row r="48">
          <cell r="D48" t="str">
            <v>暴走族追放　シートベルト着用　飲酒暴走運転追放　非核都市　環境　コメ自由化反対　青色申告　期限内納税</v>
          </cell>
        </row>
      </sheetData>
      <sheetData sheetId="4">
        <row r="48">
          <cell r="E48" t="str">
            <v>カンナ</v>
          </cell>
        </row>
      </sheetData>
      <sheetData sheetId="5">
        <row r="51">
          <cell r="D51">
            <v>14</v>
          </cell>
          <cell r="E51">
            <v>-12</v>
          </cell>
          <cell r="F51">
            <v>2</v>
          </cell>
          <cell r="G51">
            <v>0</v>
          </cell>
          <cell r="H51">
            <v>12</v>
          </cell>
          <cell r="I51">
            <v>1</v>
          </cell>
          <cell r="K51">
            <v>42918</v>
          </cell>
        </row>
      </sheetData>
      <sheetData sheetId="6">
        <row r="76">
          <cell r="C76" t="str">
            <v>816</v>
          </cell>
        </row>
      </sheetData>
      <sheetData sheetId="7"/>
      <sheetData sheetId="8"/>
      <sheetData sheetId="9">
        <row r="48">
          <cell r="B48" t="str">
            <v>境町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9">
          <cell r="D49" t="str">
            <v>交通安全　暴走族追放　飲酒運転撲滅　非核平和都市</v>
          </cell>
        </row>
      </sheetData>
      <sheetData sheetId="4">
        <row r="49">
          <cell r="E49" t="str">
            <v>カンナ</v>
          </cell>
        </row>
      </sheetData>
      <sheetData sheetId="5">
        <row r="52">
          <cell r="D52">
            <v>12</v>
          </cell>
          <cell r="E52">
            <v>0</v>
          </cell>
          <cell r="F52">
            <v>0</v>
          </cell>
          <cell r="G52">
            <v>0</v>
          </cell>
          <cell r="H52">
            <v>12</v>
          </cell>
          <cell r="I52">
            <v>2</v>
          </cell>
          <cell r="K52">
            <v>43584</v>
          </cell>
        </row>
      </sheetData>
      <sheetData sheetId="6">
        <row r="77">
          <cell r="C77" t="str">
            <v>665</v>
          </cell>
        </row>
      </sheetData>
      <sheetData sheetId="7"/>
      <sheetData sheetId="8"/>
      <sheetData sheetId="9">
        <row r="49">
          <cell r="B49" t="str">
            <v>利根町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1">
          <cell r="E11" t="str">
            <v>さくら市</v>
          </cell>
        </row>
      </sheetData>
      <sheetData sheetId="2">
        <row r="11">
          <cell r="E11" t="str">
            <v>河北省三河市</v>
          </cell>
        </row>
      </sheetData>
      <sheetData sheetId="3">
        <row r="9">
          <cell r="D9" t="str">
            <v>男女共同参画都市  交通安全都市　非核平和都市　関東ドマンナカ宣言</v>
          </cell>
        </row>
      </sheetData>
      <sheetData sheetId="4">
        <row r="9">
          <cell r="E9" t="str">
            <v>ハナモモ</v>
          </cell>
        </row>
      </sheetData>
      <sheetData sheetId="5">
        <row r="12">
          <cell r="D12">
            <v>24</v>
          </cell>
          <cell r="E12">
            <v>0</v>
          </cell>
          <cell r="F12">
            <v>0</v>
          </cell>
          <cell r="G12">
            <v>0</v>
          </cell>
          <cell r="H12">
            <v>24</v>
          </cell>
          <cell r="I12">
            <v>2</v>
          </cell>
          <cell r="K12">
            <v>43585</v>
          </cell>
        </row>
      </sheetData>
      <sheetData sheetId="6">
        <row r="13">
          <cell r="C13">
            <v>970</v>
          </cell>
        </row>
      </sheetData>
      <sheetData sheetId="7"/>
      <sheetData sheetId="8"/>
      <sheetData sheetId="9">
        <row r="9">
          <cell r="B9" t="str">
            <v>古河市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0">
          <cell r="D10" t="str">
            <v>核兵器廃絶平和　</v>
          </cell>
        </row>
      </sheetData>
      <sheetData sheetId="4">
        <row r="10">
          <cell r="E10" t="str">
            <v>ゆり</v>
          </cell>
        </row>
      </sheetData>
      <sheetData sheetId="5">
        <row r="13">
          <cell r="D13">
            <v>22</v>
          </cell>
          <cell r="E13">
            <v>0</v>
          </cell>
          <cell r="F13">
            <v>0</v>
          </cell>
          <cell r="G13">
            <v>0</v>
          </cell>
          <cell r="H13">
            <v>22</v>
          </cell>
          <cell r="I13">
            <v>3</v>
          </cell>
          <cell r="K13">
            <v>43585</v>
          </cell>
        </row>
      </sheetData>
      <sheetData sheetId="6">
        <row r="14">
          <cell r="C14" t="str">
            <v>880</v>
          </cell>
        </row>
      </sheetData>
      <sheetData sheetId="7"/>
      <sheetData sheetId="8"/>
      <sheetData sheetId="9">
        <row r="10">
          <cell r="B10" t="str">
            <v>石岡市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4">
          <cell r="E14" t="str">
            <v>長井市</v>
          </cell>
        </row>
      </sheetData>
      <sheetData sheetId="2">
        <row r="12">
          <cell r="E12" t="str">
            <v>アントワープ州メッヘレン市</v>
          </cell>
        </row>
      </sheetData>
      <sheetData sheetId="3">
        <row r="11">
          <cell r="D11" t="str">
            <v>交通安全　暴走族追放　核兵器廃絶平和　シートベルト着用モデル　ゆとり創造　環境都市　男女共同参画都市</v>
          </cell>
        </row>
      </sheetData>
      <sheetData sheetId="4">
        <row r="11">
          <cell r="E11" t="str">
            <v>ユリ</v>
          </cell>
        </row>
      </sheetData>
      <sheetData sheetId="5">
        <row r="14">
          <cell r="D14">
            <v>18</v>
          </cell>
          <cell r="E14">
            <v>0</v>
          </cell>
          <cell r="F14">
            <v>0</v>
          </cell>
          <cell r="G14">
            <v>0</v>
          </cell>
          <cell r="H14">
            <v>18</v>
          </cell>
          <cell r="I14">
            <v>2</v>
          </cell>
          <cell r="K14">
            <v>43584</v>
          </cell>
        </row>
      </sheetData>
      <sheetData sheetId="6">
        <row r="17">
          <cell r="C17" t="str">
            <v>855</v>
          </cell>
        </row>
      </sheetData>
      <sheetData sheetId="7"/>
      <sheetData sheetId="8"/>
      <sheetData sheetId="9">
        <row r="11">
          <cell r="B11" t="str">
            <v>結城市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2">
          <cell r="D12" t="str">
            <v>交通安全　世界連邦平和　核兵器廃絶平和　暴走族追放　暴力追放　交通事故撲滅　スポーツ健康  子育て応援</v>
          </cell>
        </row>
      </sheetData>
      <sheetData sheetId="4">
        <row r="12">
          <cell r="E12" t="str">
            <v>ききょう</v>
          </cell>
        </row>
      </sheetData>
      <sheetData sheetId="5">
        <row r="15">
          <cell r="D15">
            <v>22</v>
          </cell>
          <cell r="E15">
            <v>0</v>
          </cell>
          <cell r="F15">
            <v>0</v>
          </cell>
          <cell r="G15">
            <v>0</v>
          </cell>
          <cell r="H15">
            <v>22</v>
          </cell>
          <cell r="I15">
            <v>5</v>
          </cell>
          <cell r="K15">
            <v>43585</v>
          </cell>
        </row>
      </sheetData>
      <sheetData sheetId="6">
        <row r="19">
          <cell r="C19" t="str">
            <v>927</v>
          </cell>
        </row>
      </sheetData>
      <sheetData sheetId="7">
        <row r="9">
          <cell r="C9" t="str">
            <v>龍ケ崎市</v>
          </cell>
        </row>
      </sheetData>
      <sheetData sheetId="8"/>
      <sheetData sheetId="9">
        <row r="12">
          <cell r="B12" t="str">
            <v>龍ケ崎市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7">
          <cell r="E17" t="str">
            <v>あわら市</v>
          </cell>
        </row>
      </sheetData>
      <sheetData sheetId="2"/>
      <sheetData sheetId="3">
        <row r="13">
          <cell r="D13" t="str">
            <v>交通安全　非核平和</v>
          </cell>
        </row>
      </sheetData>
      <sheetData sheetId="4">
        <row r="13">
          <cell r="E13" t="str">
            <v>菊</v>
          </cell>
        </row>
      </sheetData>
      <sheetData sheetId="5">
        <row r="16">
          <cell r="D16">
            <v>20</v>
          </cell>
          <cell r="E16">
            <v>0</v>
          </cell>
          <cell r="F16">
            <v>0</v>
          </cell>
          <cell r="G16">
            <v>0</v>
          </cell>
          <cell r="H16">
            <v>20</v>
          </cell>
          <cell r="I16">
            <v>1</v>
          </cell>
          <cell r="K16">
            <v>43819</v>
          </cell>
        </row>
      </sheetData>
      <sheetData sheetId="6">
        <row r="21">
          <cell r="C21" t="str">
            <v>830</v>
          </cell>
        </row>
      </sheetData>
      <sheetData sheetId="7"/>
      <sheetData sheetId="8"/>
      <sheetData sheetId="9">
        <row r="13">
          <cell r="B13" t="str">
            <v>下妻市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G74"/>
  <sheetViews>
    <sheetView tabSelected="1" view="pageBreakPreview" topLeftCell="A4" zoomScale="90" zoomScaleNormal="100" zoomScaleSheetLayoutView="90" workbookViewId="0">
      <selection activeCell="K50" sqref="K50"/>
    </sheetView>
  </sheetViews>
  <sheetFormatPr defaultColWidth="4.75" defaultRowHeight="13.5"/>
  <cols>
    <col min="1" max="1" width="4.75" style="1"/>
    <col min="2" max="2" width="18.125" style="1" customWidth="1"/>
    <col min="3" max="3" width="0.875" style="1" customWidth="1"/>
    <col min="4" max="4" width="11.375" style="1" customWidth="1"/>
    <col min="5" max="5" width="5.25" style="68" customWidth="1"/>
    <col min="6" max="6" width="12.625" style="1" customWidth="1"/>
    <col min="7" max="7" width="2.125" style="1" customWidth="1"/>
    <col min="8" max="8" width="9.5" style="1" customWidth="1"/>
    <col min="9" max="9" width="8.625" style="55" customWidth="1"/>
    <col min="10" max="10" width="1.875" style="1" customWidth="1"/>
    <col min="11" max="11" width="19" style="56" customWidth="1"/>
    <col min="12" max="12" width="6" style="1" customWidth="1"/>
    <col min="13" max="15" width="4.75" style="1" hidden="1" customWidth="1"/>
    <col min="16" max="16384" width="4.75" style="1"/>
  </cols>
  <sheetData>
    <row r="1" spans="1:215" ht="23.25" customHeight="1">
      <c r="B1" s="87" t="s">
        <v>53</v>
      </c>
      <c r="C1" s="87"/>
      <c r="D1" s="87"/>
      <c r="E1" s="87"/>
      <c r="F1" s="2"/>
      <c r="G1" s="2"/>
      <c r="H1" s="2"/>
      <c r="I1" s="3"/>
      <c r="J1" s="2"/>
      <c r="K1" s="4"/>
    </row>
    <row r="2" spans="1:215" s="5" customFormat="1" ht="17.25" customHeight="1">
      <c r="B2" s="6"/>
      <c r="C2" s="6"/>
      <c r="D2" s="7"/>
      <c r="E2" s="7"/>
      <c r="F2" s="7"/>
      <c r="G2" s="90" t="s">
        <v>54</v>
      </c>
      <c r="H2" s="90"/>
      <c r="I2" s="90"/>
      <c r="J2" s="90"/>
      <c r="K2" s="90"/>
    </row>
    <row r="3" spans="1:215" s="5" customFormat="1" ht="15" customHeight="1">
      <c r="A3" s="8"/>
      <c r="B3" s="95" t="s">
        <v>26</v>
      </c>
      <c r="C3" s="9"/>
      <c r="D3" s="97" t="s">
        <v>27</v>
      </c>
      <c r="E3" s="95"/>
      <c r="F3" s="91" t="s">
        <v>28</v>
      </c>
      <c r="G3" s="92"/>
      <c r="H3" s="95" t="s">
        <v>29</v>
      </c>
      <c r="I3" s="95"/>
      <c r="J3" s="99" t="s">
        <v>30</v>
      </c>
      <c r="K3" s="100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</row>
    <row r="4" spans="1:215" s="5" customFormat="1" ht="15" customHeight="1">
      <c r="A4" s="8"/>
      <c r="B4" s="96"/>
      <c r="C4" s="10"/>
      <c r="D4" s="98"/>
      <c r="E4" s="96"/>
      <c r="F4" s="93"/>
      <c r="G4" s="94"/>
      <c r="H4" s="96" t="s">
        <v>31</v>
      </c>
      <c r="I4" s="96"/>
      <c r="J4" s="101"/>
      <c r="K4" s="102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</row>
    <row r="5" spans="1:215" s="20" customFormat="1" ht="15.75" customHeight="1">
      <c r="A5" s="11"/>
      <c r="B5" s="84" t="s">
        <v>32</v>
      </c>
      <c r="C5" s="13"/>
      <c r="D5" s="14">
        <f>SUM(D6:D7)</f>
        <v>857</v>
      </c>
      <c r="E5" s="69"/>
      <c r="F5" s="15">
        <f>SUM(F6:F7)</f>
        <v>15</v>
      </c>
      <c r="G5" s="16"/>
      <c r="H5" s="17">
        <f>SUM(H6:H7)</f>
        <v>842</v>
      </c>
      <c r="I5" s="77">
        <f>SUM(I6:I7)</f>
        <v>105</v>
      </c>
      <c r="J5" s="18"/>
      <c r="K5" s="19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</row>
    <row r="6" spans="1:215" s="20" customFormat="1" ht="15.75" customHeight="1">
      <c r="A6" s="11"/>
      <c r="B6" s="85" t="s">
        <v>33</v>
      </c>
      <c r="C6" s="22"/>
      <c r="D6" s="23">
        <f>SUM(D8:D39)</f>
        <v>683</v>
      </c>
      <c r="E6" s="70"/>
      <c r="F6" s="24">
        <f>SUM(F8:F39)</f>
        <v>10</v>
      </c>
      <c r="G6" s="25"/>
      <c r="H6" s="26">
        <f>SUM(H8:H39)</f>
        <v>673</v>
      </c>
      <c r="I6" s="78">
        <f>SUM(I8:I39)</f>
        <v>87</v>
      </c>
      <c r="J6" s="27"/>
      <c r="K6" s="28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</row>
    <row r="7" spans="1:215" s="20" customFormat="1" ht="15.75" customHeight="1">
      <c r="A7" s="11"/>
      <c r="B7" s="86" t="s">
        <v>34</v>
      </c>
      <c r="C7" s="30"/>
      <c r="D7" s="31">
        <f>SUM(D40:D51)</f>
        <v>174</v>
      </c>
      <c r="E7" s="71"/>
      <c r="F7" s="32">
        <f>SUM(F40:F51)</f>
        <v>5</v>
      </c>
      <c r="G7" s="33"/>
      <c r="H7" s="34">
        <f>SUM(H40:H51)</f>
        <v>169</v>
      </c>
      <c r="I7" s="79">
        <f>SUM(I40:I51)</f>
        <v>18</v>
      </c>
      <c r="J7" s="35"/>
      <c r="K7" s="36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</row>
    <row r="8" spans="1:215" s="5" customFormat="1" ht="15.75" customHeight="1">
      <c r="A8" s="8"/>
      <c r="B8" s="21" t="s">
        <v>0</v>
      </c>
      <c r="C8" s="22"/>
      <c r="D8" s="37">
        <f>IF([2]調査項目５!D9="","",[2]調査項目５!D9)</f>
        <v>28</v>
      </c>
      <c r="E8" s="72" t="str">
        <f>IF([2]調査項目５!E9="","",[2]調査項目５!E9)</f>
        <v/>
      </c>
      <c r="F8" s="39">
        <f>IF([2]調査項目５!F9="","",[2]調査項目５!F9)</f>
        <v>0</v>
      </c>
      <c r="G8" s="38" t="str">
        <f>IF([2]調査項目５!G9="","",[2]調査項目５!G9)</f>
        <v/>
      </c>
      <c r="H8" s="39">
        <f>IF([2]調査項目５!H9="","",[2]調査項目５!H9)</f>
        <v>28</v>
      </c>
      <c r="I8" s="80">
        <f>IF([2]調査項目５!I9="","",[2]調査項目５!I9)</f>
        <v>3</v>
      </c>
      <c r="J8" s="40"/>
      <c r="K8" s="41">
        <f>IF([2]調査項目５!K9="","",[2]調査項目５!K9)</f>
        <v>43613</v>
      </c>
      <c r="L8" s="8"/>
      <c r="Q8" s="8"/>
    </row>
    <row r="9" spans="1:215" s="5" customFormat="1" ht="15.75" customHeight="1">
      <c r="A9" s="8"/>
      <c r="B9" s="21" t="s">
        <v>1</v>
      </c>
      <c r="C9" s="22"/>
      <c r="D9" s="37">
        <f>IF([3]調査項目５!D10="","",[3]調査項目５!D10)</f>
        <v>28</v>
      </c>
      <c r="E9" s="73" t="str">
        <f>IF([3]調査項目５!E10="","",[3]調査項目５!E10)</f>
        <v/>
      </c>
      <c r="F9" s="39">
        <f>IF([3]調査項目５!F10="","",[3]調査項目５!F10)</f>
        <v>0</v>
      </c>
      <c r="G9" s="42" t="str">
        <f>IF([3]調査項目５!G10="","",[3]調査項目５!G10)</f>
        <v/>
      </c>
      <c r="H9" s="39">
        <f>IF([3]調査項目５!H10="","",[3]調査項目５!H10)</f>
        <v>28</v>
      </c>
      <c r="I9" s="81">
        <f>IF([3]調査項目５!I10="","",[3]調査項目５!I10)</f>
        <v>4</v>
      </c>
      <c r="J9" s="39"/>
      <c r="K9" s="57">
        <f>IF([3]調査項目５!K10="","",[3]調査項目５!K10)</f>
        <v>43585</v>
      </c>
      <c r="L9" s="8"/>
    </row>
    <row r="10" spans="1:215" s="5" customFormat="1" ht="15.75" customHeight="1">
      <c r="A10" s="8"/>
      <c r="B10" s="21" t="s">
        <v>2</v>
      </c>
      <c r="C10" s="22"/>
      <c r="D10" s="37">
        <f>IF([4]調査項目５!D11="","",[4]調査項目５!D11)</f>
        <v>28</v>
      </c>
      <c r="E10" s="73" t="str">
        <f>IF([4]調査項目５!E11="","",[4]調査項目５!E11)</f>
        <v/>
      </c>
      <c r="F10" s="39">
        <f>IF([4]調査項目５!F11="","",[4]調査項目５!F11)</f>
        <v>1</v>
      </c>
      <c r="G10" s="42" t="str">
        <f>IF([4]調査項目５!G11="","",[4]調査項目５!G11)</f>
        <v/>
      </c>
      <c r="H10" s="39">
        <f>IF([4]調査項目５!H11="","",[4]調査項目５!H11)</f>
        <v>27</v>
      </c>
      <c r="I10" s="81">
        <f>IF([4]調査項目５!I11="","",[4]調査項目５!I11)</f>
        <v>2</v>
      </c>
      <c r="J10" s="39"/>
      <c r="K10" s="57">
        <f>IF([4]調査項目５!K11="","",[4]調査項目５!K11)</f>
        <v>43585</v>
      </c>
      <c r="L10" s="8"/>
    </row>
    <row r="11" spans="1:215" s="5" customFormat="1" ht="15.75" customHeight="1">
      <c r="A11" s="8"/>
      <c r="B11" s="21" t="s">
        <v>3</v>
      </c>
      <c r="C11" s="22"/>
      <c r="D11" s="37">
        <f>IF([5]調査項目５!D12="","",[5]調査項目５!D12)</f>
        <v>24</v>
      </c>
      <c r="E11" s="73" t="str">
        <f>IF([5]調査項目５!E12="","",[5]調査項目５!E12)</f>
        <v/>
      </c>
      <c r="F11" s="39">
        <f>IF([5]調査項目５!F12="","",[5]調査項目５!F12)</f>
        <v>0</v>
      </c>
      <c r="G11" s="42" t="str">
        <f>IF([5]調査項目５!G12="","",[5]調査項目５!G12)</f>
        <v/>
      </c>
      <c r="H11" s="39">
        <f>IF([5]調査項目５!H12="","",[5]調査項目５!H12)</f>
        <v>24</v>
      </c>
      <c r="I11" s="81">
        <f>IF([5]調査項目５!I12="","",[5]調査項目５!I12)</f>
        <v>2</v>
      </c>
      <c r="J11" s="39"/>
      <c r="K11" s="57">
        <f>IF([5]調査項目５!K12="","",[5]調査項目５!K12)</f>
        <v>43585</v>
      </c>
      <c r="L11" s="8"/>
    </row>
    <row r="12" spans="1:215" s="5" customFormat="1" ht="15.75" customHeight="1">
      <c r="A12" s="8"/>
      <c r="B12" s="21" t="s">
        <v>4</v>
      </c>
      <c r="C12" s="22"/>
      <c r="D12" s="37">
        <f>IF([6]調査項目５!D13="","",[6]調査項目５!D13)</f>
        <v>22</v>
      </c>
      <c r="E12" s="73" t="str">
        <f>IF([6]調査項目５!E13="","",[6]調査項目５!E13)</f>
        <v/>
      </c>
      <c r="F12" s="39">
        <f>IF([6]調査項目５!F13="","",[6]調査項目５!F13)</f>
        <v>0</v>
      </c>
      <c r="G12" s="42" t="str">
        <f>IF([6]調査項目５!G13="","",[6]調査項目５!G13)</f>
        <v/>
      </c>
      <c r="H12" s="39">
        <f>IF([6]調査項目５!H13="","",[6]調査項目５!H13)</f>
        <v>22</v>
      </c>
      <c r="I12" s="81">
        <f>IF([6]調査項目５!I13="","",[6]調査項目５!I13)</f>
        <v>3</v>
      </c>
      <c r="J12" s="39"/>
      <c r="K12" s="57">
        <f>IF([6]調査項目５!K13="","",[6]調査項目５!K13)</f>
        <v>43585</v>
      </c>
      <c r="L12" s="8"/>
    </row>
    <row r="13" spans="1:215" s="5" customFormat="1" ht="15.75" customHeight="1">
      <c r="A13" s="8"/>
      <c r="B13" s="21" t="s">
        <v>5</v>
      </c>
      <c r="C13" s="22"/>
      <c r="D13" s="37">
        <f>IF([7]調査項目５!D14="","",[7]調査項目５!D14)</f>
        <v>18</v>
      </c>
      <c r="E13" s="73" t="str">
        <f>IF([7]調査項目５!E14="","",[7]調査項目５!E14)</f>
        <v/>
      </c>
      <c r="F13" s="39">
        <f>IF([7]調査項目５!F14="","",[7]調査項目５!F14)</f>
        <v>0</v>
      </c>
      <c r="G13" s="42" t="str">
        <f>IF([7]調査項目５!G14="","",[7]調査項目５!G14)</f>
        <v/>
      </c>
      <c r="H13" s="39">
        <f>IF([7]調査項目５!H14="","",[7]調査項目５!H14)</f>
        <v>18</v>
      </c>
      <c r="I13" s="81">
        <f>IF([7]調査項目５!I14="","",[7]調査項目５!I14)</f>
        <v>2</v>
      </c>
      <c r="J13" s="39"/>
      <c r="K13" s="57">
        <f>IF([7]調査項目５!K14="","",[7]調査項目５!K14)</f>
        <v>43584</v>
      </c>
      <c r="L13" s="8"/>
    </row>
    <row r="14" spans="1:215" s="5" customFormat="1" ht="15.75" customHeight="1">
      <c r="A14" s="8"/>
      <c r="B14" s="21" t="s">
        <v>6</v>
      </c>
      <c r="C14" s="22"/>
      <c r="D14" s="37">
        <f>IF([8]調査項目５!D15="","",[8]調査項目５!D15)</f>
        <v>22</v>
      </c>
      <c r="E14" s="73" t="str">
        <f>IF([8]調査項目５!E15="","",[8]調査項目５!E15)</f>
        <v/>
      </c>
      <c r="F14" s="39">
        <f>IF([8]調査項目５!F15="","",[8]調査項目５!F15)</f>
        <v>0</v>
      </c>
      <c r="G14" s="42" t="str">
        <f>IF([8]調査項目５!G15="","",[8]調査項目５!G15)</f>
        <v/>
      </c>
      <c r="H14" s="39">
        <f>IF([8]調査項目５!H15="","",[8]調査項目５!H15)</f>
        <v>22</v>
      </c>
      <c r="I14" s="81">
        <f>IF([8]調査項目５!I15="","",[8]調査項目５!I15)</f>
        <v>5</v>
      </c>
      <c r="J14" s="39"/>
      <c r="K14" s="57">
        <f>IF([8]調査項目５!K15="","",[8]調査項目５!K15)</f>
        <v>43585</v>
      </c>
      <c r="L14" s="8"/>
    </row>
    <row r="15" spans="1:215" s="5" customFormat="1" ht="15.75" customHeight="1">
      <c r="A15" s="8"/>
      <c r="B15" s="21" t="s">
        <v>7</v>
      </c>
      <c r="C15" s="22"/>
      <c r="D15" s="37">
        <f>IF([9]調査項目５!D16="","",[9]調査項目５!D16)</f>
        <v>20</v>
      </c>
      <c r="E15" s="73" t="str">
        <f>IF([9]調査項目５!E16="","",[9]調査項目５!E16)</f>
        <v/>
      </c>
      <c r="F15" s="39">
        <f>IF([9]調査項目５!F16="","",[9]調査項目５!F16)</f>
        <v>0</v>
      </c>
      <c r="G15" s="42" t="str">
        <f>IF([9]調査項目５!G16="","",[9]調査項目５!G16)</f>
        <v/>
      </c>
      <c r="H15" s="39">
        <f>IF([9]調査項目５!H16="","",[9]調査項目５!H16)</f>
        <v>20</v>
      </c>
      <c r="I15" s="81">
        <f>IF([9]調査項目５!I16="","",[9]調査項目５!I16)</f>
        <v>1</v>
      </c>
      <c r="J15" s="39"/>
      <c r="K15" s="57">
        <f>IF([9]調査項目５!K16="","",[9]調査項目５!K16)</f>
        <v>43819</v>
      </c>
      <c r="L15" s="8"/>
    </row>
    <row r="16" spans="1:215" s="5" customFormat="1" ht="15.75" customHeight="1">
      <c r="A16" s="8"/>
      <c r="B16" s="21" t="s">
        <v>35</v>
      </c>
      <c r="C16" s="22"/>
      <c r="D16" s="37">
        <f>IF([10]調査項目５!D17="","",[10]調査項目５!D17)</f>
        <v>22</v>
      </c>
      <c r="E16" s="73" t="str">
        <f>IF([10]調査項目５!E17="","",[10]調査項目５!E17)</f>
        <v/>
      </c>
      <c r="F16" s="39">
        <f>IF([10]調査項目５!F17="","",[10]調査項目５!F17)</f>
        <v>1</v>
      </c>
      <c r="G16" s="42" t="str">
        <f>IF([10]調査項目５!G17="","",[10]調査項目５!G17)</f>
        <v/>
      </c>
      <c r="H16" s="39">
        <f>IF([10]調査項目５!H17="","",[10]調査項目５!H17)</f>
        <v>21</v>
      </c>
      <c r="I16" s="81">
        <f>IF([10]調査項目５!I17="","",[10]調査項目５!I17)</f>
        <v>3</v>
      </c>
      <c r="J16" s="39"/>
      <c r="K16" s="57">
        <f>IF([10]調査項目５!K17="","",[10]調査項目５!K17)</f>
        <v>43585</v>
      </c>
      <c r="L16" s="8"/>
    </row>
    <row r="17" spans="1:12" s="5" customFormat="1" ht="15.75" customHeight="1">
      <c r="A17" s="8"/>
      <c r="B17" s="21" t="s">
        <v>36</v>
      </c>
      <c r="C17" s="22"/>
      <c r="D17" s="37">
        <f>IF([11]調査項目５!D18="","",[11]調査項目５!D18)</f>
        <v>20</v>
      </c>
      <c r="E17" s="73" t="str">
        <f>IF([11]調査項目５!E18="","",[11]調査項目５!E18)</f>
        <v/>
      </c>
      <c r="F17" s="39">
        <f>IF([11]調査項目５!F18="","",[11]調査項目５!F18)</f>
        <v>3</v>
      </c>
      <c r="G17" s="42" t="str">
        <f>IF([11]調査項目５!G18="","",[11]調査項目５!G18)</f>
        <v/>
      </c>
      <c r="H17" s="39">
        <f>IF([11]調査項目５!H18="","",[11]調査項目５!H18)</f>
        <v>17</v>
      </c>
      <c r="I17" s="81">
        <f>IF([11]調査項目５!I18="","",[11]調査項目５!I18)</f>
        <v>1</v>
      </c>
      <c r="J17" s="39"/>
      <c r="K17" s="57">
        <f>IF([11]調査項目５!K18="","",[11]調査項目５!K18)</f>
        <v>43317</v>
      </c>
      <c r="L17" s="8"/>
    </row>
    <row r="18" spans="1:12" s="5" customFormat="1" ht="15.75" customHeight="1">
      <c r="A18" s="8"/>
      <c r="B18" s="21" t="s">
        <v>8</v>
      </c>
      <c r="C18" s="22"/>
      <c r="D18" s="37">
        <f>IF([12]調査項目５!D19="","",[12]調査項目５!D19)</f>
        <v>16</v>
      </c>
      <c r="E18" s="73" t="str">
        <f>IF([12]調査項目５!E19="","",[12]調査項目５!E19)</f>
        <v/>
      </c>
      <c r="F18" s="39">
        <f>IF([12]調査項目５!F19="","",[12]調査項目５!F19)</f>
        <v>0</v>
      </c>
      <c r="G18" s="42" t="str">
        <f>IF([12]調査項目５!G19="","",[12]調査項目５!G19)</f>
        <v/>
      </c>
      <c r="H18" s="39">
        <f>IF([12]調査項目５!H19="","",[12]調査項目５!H19)</f>
        <v>16</v>
      </c>
      <c r="I18" s="81">
        <f>IF([12]調査項目５!I19="","",[12]調査項目５!I19)</f>
        <v>1</v>
      </c>
      <c r="J18" s="39"/>
      <c r="K18" s="57">
        <f>IF([12]調査項目５!K19="","",[12]調査項目５!K19)</f>
        <v>43791</v>
      </c>
      <c r="L18" s="8"/>
    </row>
    <row r="19" spans="1:12" s="5" customFormat="1" ht="15.75" customHeight="1">
      <c r="A19" s="8"/>
      <c r="B19" s="21" t="s">
        <v>9</v>
      </c>
      <c r="C19" s="22"/>
      <c r="D19" s="37">
        <f>IF([13]調査項目５!D20="","",[13]調査項目５!D20)</f>
        <v>19</v>
      </c>
      <c r="E19" s="73" t="str">
        <f>IF([13]調査項目５!E20="","",[13]調査項目５!E20)</f>
        <v/>
      </c>
      <c r="F19" s="39">
        <f>IF([13]調査項目５!F20="","",[13]調査項目５!F20)</f>
        <v>0</v>
      </c>
      <c r="G19" s="42" t="str">
        <f>IF([13]調査項目５!G20="","",[13]調査項目５!G20)</f>
        <v/>
      </c>
      <c r="H19" s="39">
        <f>IF([13]調査項目５!H20="","",[13]調査項目５!H20)</f>
        <v>19</v>
      </c>
      <c r="I19" s="81">
        <f>IF([13]調査項目５!I20="","",[13]調査項目５!I20)</f>
        <v>4</v>
      </c>
      <c r="J19" s="39"/>
      <c r="K19" s="57">
        <f>IF([13]調査項目５!K20="","",[13]調査項目５!K20)</f>
        <v>44285</v>
      </c>
      <c r="L19" s="8"/>
    </row>
    <row r="20" spans="1:12" s="5" customFormat="1" ht="15.75" customHeight="1">
      <c r="A20" s="8"/>
      <c r="B20" s="21" t="s">
        <v>10</v>
      </c>
      <c r="C20" s="22"/>
      <c r="D20" s="37">
        <f>IF([14]調査項目５!D21="","",[14]調査項目５!D21)</f>
        <v>22</v>
      </c>
      <c r="E20" s="73" t="str">
        <f>IF([14]調査項目５!E21="","",[14]調査項目５!E21)</f>
        <v/>
      </c>
      <c r="F20" s="39">
        <f>IF([14]調査項目５!F21="","",[14]調査項目５!F21)</f>
        <v>0</v>
      </c>
      <c r="G20" s="42" t="str">
        <f>IF([14]調査項目５!G21="","",[14]調査項目５!G21)</f>
        <v/>
      </c>
      <c r="H20" s="39">
        <f>IF([14]調査項目５!H21="","",[14]調査項目５!H21)</f>
        <v>22</v>
      </c>
      <c r="I20" s="81">
        <f>IF([14]調査項目５!I21="","",[14]調査項目５!I21)</f>
        <v>2</v>
      </c>
      <c r="J20" s="39"/>
      <c r="K20" s="57">
        <f>IF([14]調査項目５!K21="","",[14]調査項目５!K21)</f>
        <v>43457</v>
      </c>
      <c r="L20" s="8"/>
    </row>
    <row r="21" spans="1:12" s="5" customFormat="1" ht="15.75" customHeight="1">
      <c r="A21" s="8"/>
      <c r="B21" s="21" t="s">
        <v>11</v>
      </c>
      <c r="C21" s="22"/>
      <c r="D21" s="37">
        <f>IF([15]調査項目５!D22="","",[15]調査項目５!D22)</f>
        <v>24</v>
      </c>
      <c r="E21" s="73" t="str">
        <f>IF([15]調査項目５!E22="","",[15]調査項目５!E22)</f>
        <v/>
      </c>
      <c r="F21" s="39">
        <f>IF([15]調査項目５!F22="","",[15]調査項目５!F22)</f>
        <v>0</v>
      </c>
      <c r="G21" s="42" t="str">
        <f>IF([15]調査項目５!G22="","",[15]調査項目５!G22)</f>
        <v/>
      </c>
      <c r="H21" s="39">
        <f>IF([15]調査項目５!H22="","",[15]調査項目５!H22)</f>
        <v>24</v>
      </c>
      <c r="I21" s="81">
        <f>IF([15]調査項目５!I22="","",[15]調査項目５!I22)</f>
        <v>7</v>
      </c>
      <c r="J21" s="39"/>
      <c r="K21" s="57">
        <f>IF([15]調査項目５!K22="","",[15]調査項目５!K22)</f>
        <v>43875</v>
      </c>
      <c r="L21" s="8"/>
    </row>
    <row r="22" spans="1:12" s="5" customFormat="1" ht="15.75" customHeight="1">
      <c r="A22" s="8"/>
      <c r="B22" s="21" t="s">
        <v>12</v>
      </c>
      <c r="C22" s="22"/>
      <c r="D22" s="37">
        <f>IF([16]調査項目５!D23="","",[16]調査項目５!D23)</f>
        <v>22</v>
      </c>
      <c r="E22" s="73" t="str">
        <f>IF([16]調査項目５!E23="","",[16]調査項目５!E23)</f>
        <v/>
      </c>
      <c r="F22" s="39">
        <f>IF([16]調査項目５!F23="","",[16]調査項目５!F23)</f>
        <v>0</v>
      </c>
      <c r="G22" s="42" t="str">
        <f>IF([16]調査項目５!G23="","",[16]調査項目５!G23)</f>
        <v/>
      </c>
      <c r="H22" s="39">
        <f>IF([16]調査項目５!H23="","",[16]調査項目５!H23)</f>
        <v>22</v>
      </c>
      <c r="I22" s="81">
        <f>IF([16]調査項目５!I23="","",[16]調査項目５!I23)</f>
        <v>9</v>
      </c>
      <c r="J22" s="39"/>
      <c r="K22" s="57">
        <f>IF([16]調査項目５!K23="","",[16]調査項目５!K23)</f>
        <v>43584</v>
      </c>
      <c r="L22" s="8"/>
    </row>
    <row r="23" spans="1:12" s="5" customFormat="1" ht="15.75" customHeight="1">
      <c r="A23" s="8"/>
      <c r="B23" s="21" t="s">
        <v>13</v>
      </c>
      <c r="C23" s="22"/>
      <c r="D23" s="37">
        <f>IF([17]調査項目５!D24="","",[17]調査項目５!D24)</f>
        <v>28</v>
      </c>
      <c r="E23" s="73" t="str">
        <f>IF([17]調査項目５!E24="","",[17]調査項目５!E24)</f>
        <v/>
      </c>
      <c r="F23" s="39">
        <f>IF([17]調査項目５!F24="","",[17]調査項目５!F24)</f>
        <v>0</v>
      </c>
      <c r="G23" s="42" t="str">
        <f>IF([17]調査項目５!G24="","",[17]調査項目５!G24)</f>
        <v/>
      </c>
      <c r="H23" s="39">
        <f>IF([17]調査項目５!H24="","",[17]調査項目５!H24)</f>
        <v>28</v>
      </c>
      <c r="I23" s="81">
        <f>IF([17]調査項目５!I24="","",[17]調査項目５!I24)</f>
        <v>7</v>
      </c>
      <c r="J23" s="39"/>
      <c r="K23" s="57">
        <f>IF([17]調査項目５!K24="","",[17]調査項目５!K24)</f>
        <v>44164</v>
      </c>
      <c r="L23" s="8"/>
    </row>
    <row r="24" spans="1:12" s="5" customFormat="1" ht="15.75" customHeight="1">
      <c r="A24" s="8"/>
      <c r="B24" s="21" t="s">
        <v>14</v>
      </c>
      <c r="C24" s="22"/>
      <c r="D24" s="37">
        <f>IF([18]調査項目５!D25="","",[18]調査項目５!D25)</f>
        <v>25</v>
      </c>
      <c r="E24" s="73" t="str">
        <f>IF([18]調査項目５!E25="","",[18]調査項目５!E25)</f>
        <v/>
      </c>
      <c r="F24" s="39">
        <f>IF([18]調査項目５!F25="","",[18]調査項目５!F25)</f>
        <v>0</v>
      </c>
      <c r="G24" s="42" t="str">
        <f>IF([18]調査項目５!G25="","",[18]調査項目５!G25)</f>
        <v/>
      </c>
      <c r="H24" s="39">
        <f>IF([18]調査項目５!H25="","",[18]調査項目５!H25)</f>
        <v>25</v>
      </c>
      <c r="I24" s="81">
        <f>IF([18]調査項目５!I25="","",[18]調査項目５!I25)</f>
        <v>3</v>
      </c>
      <c r="J24" s="39"/>
      <c r="K24" s="57">
        <f>IF([18]調査項目５!K25="","",[18]調査項目５!K25)</f>
        <v>43769</v>
      </c>
      <c r="L24" s="8"/>
    </row>
    <row r="25" spans="1:12" s="5" customFormat="1" ht="15.75" customHeight="1">
      <c r="A25" s="8"/>
      <c r="B25" s="21" t="s">
        <v>15</v>
      </c>
      <c r="C25" s="22"/>
      <c r="D25" s="37">
        <f>IF([19]調査項目５!D26="","",[19]調査項目５!D26)</f>
        <v>22</v>
      </c>
      <c r="E25" s="73" t="str">
        <f>IF([19]調査項目５!E26="","",[19]調査項目５!E26)</f>
        <v/>
      </c>
      <c r="F25" s="39">
        <f>IF([19]調査項目５!F26="","",[19]調査項目５!F26)</f>
        <v>1</v>
      </c>
      <c r="G25" s="42" t="str">
        <f>IF([19]調査項目５!G26="","",[19]調査項目５!G26)</f>
        <v/>
      </c>
      <c r="H25" s="39">
        <f>IF([19]調査項目５!H26="","",[19]調査項目５!H26)</f>
        <v>21</v>
      </c>
      <c r="I25" s="81">
        <f>IF([19]調査項目５!I26="","",[19]調査項目５!I26)</f>
        <v>4</v>
      </c>
      <c r="J25" s="39"/>
      <c r="K25" s="57">
        <f>IF([19]調査項目５!K26="","",[19]調査項目５!K26)</f>
        <v>43584</v>
      </c>
      <c r="L25" s="8"/>
    </row>
    <row r="26" spans="1:12" s="5" customFormat="1" ht="15.75" customHeight="1">
      <c r="A26" s="8"/>
      <c r="B26" s="21" t="s">
        <v>37</v>
      </c>
      <c r="C26" s="22"/>
      <c r="D26" s="37">
        <f>IF([20]調査項目５!D27="","",[20]調査項目５!D27)</f>
        <v>16</v>
      </c>
      <c r="E26" s="73" t="str">
        <f>IF([20]調査項目５!E27="","",[20]調査項目５!E27)</f>
        <v/>
      </c>
      <c r="F26" s="39">
        <f>IF([20]調査項目５!F27="","",[20]調査項目５!F27)</f>
        <v>0</v>
      </c>
      <c r="G26" s="42" t="str">
        <f>IF([20]調査項目５!G27="","",[20]調査項目５!G27)</f>
        <v/>
      </c>
      <c r="H26" s="39">
        <f>IF([20]調査項目５!H27="","",[20]調査項目５!H27)</f>
        <v>16</v>
      </c>
      <c r="I26" s="81">
        <f>IF([20]調査項目５!I27="","",[20]調査項目５!I27)</f>
        <v>0</v>
      </c>
      <c r="J26" s="39"/>
      <c r="K26" s="57">
        <f>IF([20]調査項目５!K27="","",[20]調査項目５!K27)</f>
        <v>43871</v>
      </c>
      <c r="L26" s="8"/>
    </row>
    <row r="27" spans="1:12" s="5" customFormat="1" ht="15.75" customHeight="1">
      <c r="A27" s="8"/>
      <c r="B27" s="21" t="s">
        <v>38</v>
      </c>
      <c r="C27" s="22"/>
      <c r="D27" s="37">
        <f>IF([21]調査項目５!D28="","",[21]調査項目５!D28)</f>
        <v>20</v>
      </c>
      <c r="E27" s="73" t="str">
        <f>IF([21]調査項目５!E28="","",[21]調査項目５!E28)</f>
        <v/>
      </c>
      <c r="F27" s="39">
        <f>IF([21]調査項目５!F28="","",[21]調査項目５!F28)</f>
        <v>0</v>
      </c>
      <c r="G27" s="42" t="str">
        <f>IF([21]調査項目５!G28="","",[21]調査項目５!G28)</f>
        <v/>
      </c>
      <c r="H27" s="39">
        <f>IF([21]調査項目５!H28="","",[21]調査項目５!H28)</f>
        <v>20</v>
      </c>
      <c r="I27" s="81">
        <f>IF([21]調査項目５!I28="","",[21]調査項目５!I28)</f>
        <v>5</v>
      </c>
      <c r="J27" s="39"/>
      <c r="K27" s="57">
        <f>IF([21]調査項目５!K28="","",[21]調査項目５!K28)</f>
        <v>43890</v>
      </c>
      <c r="L27" s="8"/>
    </row>
    <row r="28" spans="1:12" s="5" customFormat="1" ht="15.75" customHeight="1">
      <c r="A28" s="8"/>
      <c r="B28" s="21" t="s">
        <v>39</v>
      </c>
      <c r="C28" s="22"/>
      <c r="D28" s="37">
        <f>IF([22]調査項目５!D29="","",[22]調査項目５!D29)</f>
        <v>20</v>
      </c>
      <c r="E28" s="73" t="str">
        <f>IF([22]調査項目５!E29="","",[22]調査項目５!E29)</f>
        <v/>
      </c>
      <c r="F28" s="39">
        <f>IF([22]調査項目５!F29="","",[22]調査項目５!F29)</f>
        <v>0</v>
      </c>
      <c r="G28" s="42" t="str">
        <f>IF([22]調査項目５!G29="","",[22]調査項目５!G29)</f>
        <v/>
      </c>
      <c r="H28" s="39">
        <f>IF([22]調査項目５!H29="","",[22]調査項目５!H29)</f>
        <v>20</v>
      </c>
      <c r="I28" s="81">
        <f>IF([22]調査項目５!I29="","",[22]調査項目５!I29)</f>
        <v>1</v>
      </c>
      <c r="J28" s="39"/>
      <c r="K28" s="57">
        <f>IF([22]調査項目５!K29="","",[22]調査項目５!K29)</f>
        <v>43317</v>
      </c>
      <c r="L28" s="8"/>
    </row>
    <row r="29" spans="1:12" s="5" customFormat="1" ht="15.75" customHeight="1">
      <c r="A29" s="8"/>
      <c r="B29" s="21" t="s">
        <v>40</v>
      </c>
      <c r="C29" s="22"/>
      <c r="D29" s="37">
        <f>IF([23]調査項目５!D30="","",[23]調査項目５!D30)</f>
        <v>18</v>
      </c>
      <c r="E29" s="73" t="str">
        <f>IF([23]調査項目５!E30="","",[23]調査項目５!E30)</f>
        <v/>
      </c>
      <c r="F29" s="39">
        <f>IF([23]調査項目５!F30="","",[23]調査項目５!F30)</f>
        <v>1</v>
      </c>
      <c r="G29" s="42" t="str">
        <f>IF([23]調査項目５!G30="","",[23]調査項目５!G30)</f>
        <v/>
      </c>
      <c r="H29" s="39">
        <f>IF([23]調査項目５!H30="","",[23]調査項目５!H30)</f>
        <v>17</v>
      </c>
      <c r="I29" s="81">
        <f>IF([23]調査項目５!I30="","",[23]調査項目５!I30)</f>
        <v>1</v>
      </c>
      <c r="J29" s="39"/>
      <c r="K29" s="57">
        <f>IF([23]調査項目５!K30="","",[23]調査項目５!K30)</f>
        <v>43899</v>
      </c>
      <c r="L29" s="8"/>
    </row>
    <row r="30" spans="1:12" s="5" customFormat="1" ht="15.75" customHeight="1">
      <c r="A30" s="8"/>
      <c r="B30" s="21" t="s">
        <v>25</v>
      </c>
      <c r="C30" s="22"/>
      <c r="D30" s="37">
        <f>IF([24]調査項目５!D31="","",[24]調査項目５!D31)</f>
        <v>24</v>
      </c>
      <c r="E30" s="73" t="str">
        <f>IF([24]調査項目５!E31="","",[24]調査項目５!E31)</f>
        <v/>
      </c>
      <c r="F30" s="39">
        <f>IF([24]調査項目５!F31="","",[24]調査項目５!F31)</f>
        <v>0</v>
      </c>
      <c r="G30" s="42" t="str">
        <f>IF([24]調査項目５!G31="","",[24]調査項目５!G31)</f>
        <v/>
      </c>
      <c r="H30" s="39">
        <f>IF([24]調査項目５!H31="","",[24]調査項目５!H31)</f>
        <v>24</v>
      </c>
      <c r="I30" s="81">
        <f>IF([24]調査項目５!I31="","",[24]調査項目５!I31)</f>
        <v>3</v>
      </c>
      <c r="J30" s="39"/>
      <c r="K30" s="57">
        <f>IF([24]調査項目５!K31="","",[24]調査項目５!K31)</f>
        <v>43580</v>
      </c>
      <c r="L30" s="8"/>
    </row>
    <row r="31" spans="1:12" s="5" customFormat="1" ht="15.75" customHeight="1">
      <c r="A31" s="8"/>
      <c r="B31" s="21" t="s">
        <v>41</v>
      </c>
      <c r="C31" s="22"/>
      <c r="D31" s="37">
        <f>IF([25]調査項目５!D32="","",[25]調査項目５!D32)</f>
        <v>20</v>
      </c>
      <c r="E31" s="73" t="str">
        <f>IF([25]調査項目５!E32="","",[25]調査項目５!E32)</f>
        <v/>
      </c>
      <c r="F31" s="39">
        <f>IF([25]調査項目５!F32="","",[25]調査項目５!F32)</f>
        <v>1</v>
      </c>
      <c r="G31" s="42" t="str">
        <f>IF([25]調査項目５!G32="","",[25]調査項目５!G32)</f>
        <v/>
      </c>
      <c r="H31" s="39">
        <f>IF([25]調査項目５!H32="","",[25]調査項目５!H32)</f>
        <v>19</v>
      </c>
      <c r="I31" s="81">
        <f>IF([25]調査項目５!I32="","",[25]調査項目５!I32)</f>
        <v>1</v>
      </c>
      <c r="J31" s="39"/>
      <c r="K31" s="57">
        <f>IF([25]調査項目５!K32="","",[25]調査項目５!K32)</f>
        <v>43455</v>
      </c>
      <c r="L31" s="8"/>
    </row>
    <row r="32" spans="1:12" s="5" customFormat="1" ht="15.75" customHeight="1">
      <c r="A32" s="8"/>
      <c r="B32" s="43" t="s">
        <v>42</v>
      </c>
      <c r="C32" s="44"/>
      <c r="D32" s="37">
        <f>IF([26]調査項目５!D33="","",[26]調査項目５!D33)</f>
        <v>20</v>
      </c>
      <c r="E32" s="73" t="str">
        <f>IF([26]調査項目５!E33="","",[26]調査項目５!E33)</f>
        <v/>
      </c>
      <c r="F32" s="39">
        <f>IF([26]調査項目５!F33="","",[26]調査項目５!F33)</f>
        <v>1</v>
      </c>
      <c r="G32" s="42" t="str">
        <f>IF([26]調査項目５!G33="","",[26]調査項目５!G33)</f>
        <v/>
      </c>
      <c r="H32" s="39">
        <f>IF([26]調査項目５!H33="","",[26]調査項目５!H33)</f>
        <v>19</v>
      </c>
      <c r="I32" s="81">
        <f>IF([26]調査項目５!I33="","",[26]調査項目５!I33)</f>
        <v>1</v>
      </c>
      <c r="J32" s="39"/>
      <c r="K32" s="57">
        <f>IF([26]調査項目５!K33="","",[26]調査項目５!K33)</f>
        <v>43455</v>
      </c>
      <c r="L32" s="8"/>
    </row>
    <row r="33" spans="1:14" s="5" customFormat="1" ht="15.75" customHeight="1">
      <c r="A33" s="8"/>
      <c r="B33" s="21" t="s">
        <v>43</v>
      </c>
      <c r="C33" s="22"/>
      <c r="D33" s="37">
        <f>IF([27]調査項目５!D34="","",[27]調査項目５!D34)</f>
        <v>16</v>
      </c>
      <c r="E33" s="73" t="str">
        <f>IF([27]調査項目５!E34="","",[27]調査項目５!E34)</f>
        <v/>
      </c>
      <c r="F33" s="39">
        <f>IF([27]調査項目５!F34="","",[27]調査項目５!F34)</f>
        <v>0</v>
      </c>
      <c r="G33" s="42" t="str">
        <f>IF([27]調査項目５!G34="","",[27]調査項目５!G34)</f>
        <v/>
      </c>
      <c r="H33" s="39">
        <f>IF([27]調査項目５!H34="","",[27]調査項目５!H34)</f>
        <v>16</v>
      </c>
      <c r="I33" s="81">
        <f>IF([27]調査項目５!I34="","",[27]調査項目５!I34)</f>
        <v>1</v>
      </c>
      <c r="J33" s="39"/>
      <c r="K33" s="57">
        <f>IF([27]調査項目５!K34="","",[27]調査項目５!K34)</f>
        <v>43492</v>
      </c>
      <c r="L33" s="8"/>
    </row>
    <row r="34" spans="1:14" s="5" customFormat="1" ht="15.75" customHeight="1">
      <c r="A34" s="8"/>
      <c r="B34" s="21" t="s">
        <v>44</v>
      </c>
      <c r="C34" s="22"/>
      <c r="D34" s="37">
        <f>IF([28]調査項目５!D35="","",[28]調査項目５!D35)</f>
        <v>18</v>
      </c>
      <c r="E34" s="73" t="str">
        <f>IF([28]調査項目５!E35="","",[28]調査項目５!E35)</f>
        <v/>
      </c>
      <c r="F34" s="39">
        <f>IF([28]調査項目５!F35="","",[28]調査項目５!F35)</f>
        <v>0</v>
      </c>
      <c r="G34" s="42" t="str">
        <f>IF([28]調査項目５!G35="","",[28]調査項目５!G35)</f>
        <v/>
      </c>
      <c r="H34" s="39">
        <f>IF([28]調査項目５!H35="","",[28]調査項目５!H35)</f>
        <v>18</v>
      </c>
      <c r="I34" s="81">
        <f>IF([28]調査項目５!I35="","",[28]調査項目５!I35)</f>
        <v>2</v>
      </c>
      <c r="J34" s="39"/>
      <c r="K34" s="57">
        <f>IF([28]調査項目５!K35="","",[28]調査項目５!K35)</f>
        <v>43366</v>
      </c>
      <c r="L34" s="8"/>
    </row>
    <row r="35" spans="1:14" s="5" customFormat="1" ht="15.75" customHeight="1">
      <c r="A35" s="8"/>
      <c r="B35" s="21" t="s">
        <v>45</v>
      </c>
      <c r="C35" s="22"/>
      <c r="D35" s="37">
        <f>IF([29]調査項目５!D36="","",[29]調査項目５!D36)</f>
        <v>23</v>
      </c>
      <c r="E35" s="73" t="str">
        <f>IF([29]調査項目５!E36="","",[29]調査項目５!E36)</f>
        <v/>
      </c>
      <c r="F35" s="39">
        <f>IF([29]調査項目５!F36="","",[29]調査項目５!F36)</f>
        <v>0</v>
      </c>
      <c r="G35" s="42" t="str">
        <f>IF([29]調査項目５!G36="","",[29]調査項目５!G36)</f>
        <v/>
      </c>
      <c r="H35" s="39">
        <f>IF([29]調査項目５!H36="","",[29]調査項目５!H36)</f>
        <v>23</v>
      </c>
      <c r="I35" s="81">
        <f>IF([29]調査項目５!I36="","",[29]調査項目５!I36)</f>
        <v>2</v>
      </c>
      <c r="J35" s="39"/>
      <c r="K35" s="57">
        <f>IF([29]調査項目５!K36="","",[29]調査項目５!K36)</f>
        <v>43890</v>
      </c>
      <c r="L35" s="8"/>
    </row>
    <row r="36" spans="1:14" s="5" customFormat="1" ht="15.75" customHeight="1">
      <c r="A36" s="8"/>
      <c r="B36" s="21" t="s">
        <v>46</v>
      </c>
      <c r="C36" s="22"/>
      <c r="D36" s="37">
        <f>IF([30]調査項目５!D37="","",[30]調査項目５!D37)</f>
        <v>20</v>
      </c>
      <c r="E36" s="73" t="str">
        <f>IF([30]調査項目５!E37="","",[30]調査項目５!E37)</f>
        <v/>
      </c>
      <c r="F36" s="39">
        <f>IF([30]調査項目５!F37="","",[30]調査項目５!F37)</f>
        <v>0</v>
      </c>
      <c r="G36" s="42" t="str">
        <f>IF([30]調査項目５!G37="","",[30]調査項目５!G37)</f>
        <v/>
      </c>
      <c r="H36" s="39">
        <f>IF([30]調査項目５!H37="","",[30]調査項目５!H37)</f>
        <v>20</v>
      </c>
      <c r="I36" s="81">
        <f>IF([30]調査項目５!I37="","",[30]調査項目５!I37)</f>
        <v>0</v>
      </c>
      <c r="J36" s="39"/>
      <c r="K36" s="57">
        <f>IF([30]調査項目５!K37="","",[30]調査項目５!K37)</f>
        <v>43580</v>
      </c>
      <c r="L36" s="8"/>
    </row>
    <row r="37" spans="1:14" s="5" customFormat="1" ht="15.75" customHeight="1">
      <c r="A37" s="8"/>
      <c r="B37" s="21" t="s">
        <v>47</v>
      </c>
      <c r="C37" s="22"/>
      <c r="D37" s="37">
        <f>IF([31]調査項目５!D38="","",[31]調査項目５!D38)</f>
        <v>20</v>
      </c>
      <c r="E37" s="73" t="str">
        <f>IF([31]調査項目５!E38="","",[31]調査項目５!E38)</f>
        <v/>
      </c>
      <c r="F37" s="39">
        <f>IF([31]調査項目５!F38="","",[31]調査項目５!F38)</f>
        <v>1</v>
      </c>
      <c r="G37" s="42" t="str">
        <f>IF([31]調査項目５!G38="","",[31]調査項目５!G38)</f>
        <v/>
      </c>
      <c r="H37" s="39">
        <f>IF([31]調査項目５!H38="","",[31]調査項目５!H38)</f>
        <v>19</v>
      </c>
      <c r="I37" s="81">
        <f>IF([31]調査項目５!I38="","",[31]調査項目５!I38)</f>
        <v>1</v>
      </c>
      <c r="J37" s="39"/>
      <c r="K37" s="57">
        <f>IF([31]調査項目５!K38="","",[31]調査項目５!K38)</f>
        <v>43649</v>
      </c>
      <c r="L37" s="8"/>
    </row>
    <row r="38" spans="1:14" s="5" customFormat="1" ht="15.75" customHeight="1">
      <c r="A38" s="8"/>
      <c r="B38" s="21" t="s">
        <v>48</v>
      </c>
      <c r="C38" s="22"/>
      <c r="D38" s="37">
        <f>IF([32]調査項目５!D39="","",[32]調査項目５!D39)</f>
        <v>18</v>
      </c>
      <c r="E38" s="73" t="str">
        <f>IF([32]調査項目５!E39="","",[32]調査項目５!E39)</f>
        <v/>
      </c>
      <c r="F38" s="39">
        <f>IF([32]調査項目５!F39="","",[32]調査項目５!F39)</f>
        <v>0</v>
      </c>
      <c r="G38" s="42" t="str">
        <f>IF([32]調査項目５!G39="","",[32]調査項目５!G39)</f>
        <v/>
      </c>
      <c r="H38" s="39">
        <f>IF([32]調査項目５!H39="","",[32]調査項目５!H39)</f>
        <v>18</v>
      </c>
      <c r="I38" s="81">
        <f>IF([32]調査項目５!I39="","",[32]調査項目５!I39)</f>
        <v>4</v>
      </c>
      <c r="J38" s="39" t="str">
        <f>IF([32]調査項目５!J39="","",[32]調査項目５!J39)</f>
        <v/>
      </c>
      <c r="K38" s="57">
        <f>IF([32]調査項目５!K39="","",[32]調査項目５!K39)</f>
        <v>43890</v>
      </c>
      <c r="L38" s="8"/>
    </row>
    <row r="39" spans="1:14" s="5" customFormat="1" ht="15.75" customHeight="1">
      <c r="A39" s="8"/>
      <c r="B39" s="45" t="s">
        <v>49</v>
      </c>
      <c r="C39" s="46"/>
      <c r="D39" s="63">
        <f>IF([33]調査項目５!D40="","",[33]調査項目５!D40)</f>
        <v>20</v>
      </c>
      <c r="E39" s="74" t="str">
        <f>IF([33]調査項目５!E40="","",[33]調査項目５!E40)</f>
        <v/>
      </c>
      <c r="F39" s="65">
        <f>IF([33]調査項目５!F40="","",[33]調査項目５!F40)</f>
        <v>0</v>
      </c>
      <c r="G39" s="64" t="str">
        <f>IF([33]調査項目５!G40="","",[33]調査項目５!G40)</f>
        <v/>
      </c>
      <c r="H39" s="65">
        <f>IF([33]調査項目５!H40="","",[33]調査項目５!H40)</f>
        <v>20</v>
      </c>
      <c r="I39" s="82">
        <f>IF([33]調査項目５!I40="","",[33]調査項目５!I40)</f>
        <v>2</v>
      </c>
      <c r="J39" s="65"/>
      <c r="K39" s="66">
        <f>IF([33]調査項目５!K40="","",[33]調査項目５!K40)</f>
        <v>43799</v>
      </c>
      <c r="L39" s="8"/>
    </row>
    <row r="40" spans="1:14" s="5" customFormat="1" ht="15.75" customHeight="1">
      <c r="A40" s="8"/>
      <c r="B40" s="12" t="s">
        <v>16</v>
      </c>
      <c r="C40" s="13"/>
      <c r="D40" s="59">
        <f>IF([34]調査項目５!D41="","",[34]調査項目５!D41)</f>
        <v>16</v>
      </c>
      <c r="E40" s="75" t="str">
        <f>IF([34]調査項目５!E41="","",[34]調査項目５!E41)</f>
        <v/>
      </c>
      <c r="F40" s="61">
        <f>IF([34]調査項目５!F41="","",[34]調査項目５!F41)</f>
        <v>1</v>
      </c>
      <c r="G40" s="60" t="str">
        <f>IF([34]調査項目５!G41="","",[34]調査項目５!G41)</f>
        <v/>
      </c>
      <c r="H40" s="61">
        <f>IF([34]調査項目５!H41="","",[34]調査項目５!H41)</f>
        <v>15</v>
      </c>
      <c r="I40" s="83">
        <f>IF([34]調査項目５!I41="","",[34]調査項目５!I41)</f>
        <v>1</v>
      </c>
      <c r="J40" s="61"/>
      <c r="K40" s="62">
        <f>IF([34]調査項目５!K41="","",[34]調査項目５!K41)</f>
        <v>43819</v>
      </c>
      <c r="L40" s="8"/>
    </row>
    <row r="41" spans="1:14" s="5" customFormat="1" ht="15.75" customHeight="1">
      <c r="A41" s="8"/>
      <c r="B41" s="21" t="s">
        <v>17</v>
      </c>
      <c r="C41" s="22"/>
      <c r="D41" s="37">
        <f>IF([35]調査項目５!D42="","",[35]調査項目５!D42)</f>
        <v>13</v>
      </c>
      <c r="E41" s="73" t="str">
        <f>IF([35]調査項目５!E42="","",[35]調査項目５!E42)</f>
        <v/>
      </c>
      <c r="F41" s="39">
        <f>IF([35]調査項目５!F42="","",[35]調査項目５!F42)</f>
        <v>1</v>
      </c>
      <c r="G41" s="42" t="str">
        <f>IF([35]調査項目５!G42="","",[35]調査項目５!G42)</f>
        <v/>
      </c>
      <c r="H41" s="39">
        <f>IF([35]調査項目５!H42="","",[35]調査項目５!H42)</f>
        <v>12</v>
      </c>
      <c r="I41" s="81">
        <f>IF([35]調査項目５!I42="","",[35]調査項目５!I42)</f>
        <v>2</v>
      </c>
      <c r="J41" s="39"/>
      <c r="K41" s="57">
        <f>IF([35]調査項目５!K42="","",[35]調査項目５!K42)</f>
        <v>43771</v>
      </c>
      <c r="L41" s="8"/>
      <c r="M41" s="8"/>
      <c r="N41" s="8"/>
    </row>
    <row r="42" spans="1:14" s="5" customFormat="1" ht="15.75" customHeight="1">
      <c r="A42" s="8"/>
      <c r="B42" s="21" t="s">
        <v>50</v>
      </c>
      <c r="C42" s="22"/>
      <c r="D42" s="37">
        <f>IF([36]調査項目５!D43="","",[36]調査項目５!D43)</f>
        <v>16</v>
      </c>
      <c r="E42" s="73" t="str">
        <f>IF([36]調査項目５!E43="","",[36]調査項目５!E43)</f>
        <v/>
      </c>
      <c r="F42" s="39">
        <f>IF([36]調査項目５!F43="","",[36]調査項目５!F43)</f>
        <v>1</v>
      </c>
      <c r="G42" s="42" t="str">
        <f>IF([36]調査項目５!G43="","",[36]調査項目５!G43)</f>
        <v/>
      </c>
      <c r="H42" s="39">
        <f>IF([36]調査項目５!H43="","",[36]調査項目５!H43)</f>
        <v>15</v>
      </c>
      <c r="I42" s="81">
        <f>IF([36]調査項目５!I43="","",[36]調査項目５!I43)</f>
        <v>1</v>
      </c>
      <c r="J42" s="39"/>
      <c r="K42" s="57">
        <f>IF([36]調査項目５!K43="","",[36]調査項目５!K43)</f>
        <v>43170</v>
      </c>
      <c r="L42" s="8"/>
    </row>
    <row r="43" spans="1:14" s="5" customFormat="1" ht="15.75" customHeight="1">
      <c r="A43" s="8"/>
      <c r="B43" s="21" t="s">
        <v>18</v>
      </c>
      <c r="C43" s="22"/>
      <c r="D43" s="37">
        <f>IF([37]調査項目５!D44="","",[37]調査項目５!D44)</f>
        <v>20</v>
      </c>
      <c r="E43" s="73" t="str">
        <f>IF([37]調査項目５!E44="","",[37]調査項目５!E44)</f>
        <v/>
      </c>
      <c r="F43" s="39">
        <f>IF([37]調査項目５!F44="","",[37]調査項目５!F44)</f>
        <v>0</v>
      </c>
      <c r="G43" s="42" t="str">
        <f>IF([37]調査項目５!G44="","",[37]調査項目５!G44)</f>
        <v/>
      </c>
      <c r="H43" s="39">
        <f>IF([37]調査項目５!H44="","",[37]調査項目５!H44)</f>
        <v>20</v>
      </c>
      <c r="I43" s="81">
        <f>IF([37]調査項目５!I44="","",[37]調査項目５!I44)</f>
        <v>4</v>
      </c>
      <c r="J43" s="39"/>
      <c r="K43" s="57">
        <f>IF([37]調査項目５!K44="","",[37]調査項目５!K44)</f>
        <v>43861</v>
      </c>
      <c r="L43" s="8"/>
    </row>
    <row r="44" spans="1:14" s="5" customFormat="1" ht="15.75" customHeight="1">
      <c r="A44" s="8"/>
      <c r="B44" s="21" t="s">
        <v>19</v>
      </c>
      <c r="C44" s="22"/>
      <c r="D44" s="37">
        <f>IF([38]調査項目５!D45="","",[38]調査項目５!D45)</f>
        <v>15</v>
      </c>
      <c r="E44" s="73" t="str">
        <f>IF([38]調査項目５!E45="","",[38]調査項目５!E45)</f>
        <v/>
      </c>
      <c r="F44" s="39">
        <f>IF([38]調査項目５!F45="","",[38]調査項目５!F45)</f>
        <v>0</v>
      </c>
      <c r="G44" s="42" t="str">
        <f>IF([38]調査項目５!G45="","",[38]調査項目５!G45)</f>
        <v/>
      </c>
      <c r="H44" s="39">
        <f>IF([38]調査項目５!H45="","",[38]調査項目５!H45)</f>
        <v>15</v>
      </c>
      <c r="I44" s="81">
        <f>IF([38]調査項目５!I45="","",[38]調査項目５!I45)</f>
        <v>0</v>
      </c>
      <c r="J44" s="39"/>
      <c r="K44" s="57">
        <f>IF([38]調査項目５!K45="","",[38]調査項目５!K45)</f>
        <v>43920</v>
      </c>
      <c r="L44" s="8"/>
    </row>
    <row r="45" spans="1:14" s="5" customFormat="1" ht="15.75" customHeight="1">
      <c r="A45" s="8"/>
      <c r="B45" s="47" t="s">
        <v>20</v>
      </c>
      <c r="C45" s="48"/>
      <c r="D45" s="37">
        <f>IF([39]調査項目５!D46="","",[39]調査項目５!D46)</f>
        <v>14</v>
      </c>
      <c r="E45" s="73" t="str">
        <f>IF([39]調査項目５!E46="","",[39]調査項目５!E46)</f>
        <v/>
      </c>
      <c r="F45" s="39">
        <f>IF([39]調査項目５!F46="","",[39]調査項目５!F46)</f>
        <v>0</v>
      </c>
      <c r="G45" s="42" t="str">
        <f>IF([39]調査項目５!G46="","",[39]調査項目５!G46)</f>
        <v/>
      </c>
      <c r="H45" s="39">
        <f>IF([39]調査項目５!H46="","",[39]調査項目５!H46)</f>
        <v>14</v>
      </c>
      <c r="I45" s="81">
        <f>IF([39]調査項目５!I46="","",[39]調査項目５!I46)</f>
        <v>2</v>
      </c>
      <c r="J45" s="39"/>
      <c r="K45" s="57">
        <f>IF([39]調査項目５!K46="","",[39]調査項目５!K46)</f>
        <v>43708</v>
      </c>
      <c r="L45" s="8"/>
    </row>
    <row r="46" spans="1:14" s="5" customFormat="1" ht="15.75" customHeight="1">
      <c r="A46" s="8"/>
      <c r="B46" s="21" t="s">
        <v>21</v>
      </c>
      <c r="C46" s="22"/>
      <c r="D46" s="37">
        <f>IF([40]調査項目５!D47="","",[40]調査項目５!D47)</f>
        <v>18</v>
      </c>
      <c r="E46" s="73" t="str">
        <f>IF([40]調査項目５!E47="","",[40]調査項目５!E47)</f>
        <v/>
      </c>
      <c r="F46" s="39">
        <f>IF([40]調査項目５!F47="","",[40]調査項目５!F47)</f>
        <v>0</v>
      </c>
      <c r="G46" s="42" t="str">
        <f>IF([40]調査項目５!G47="","",[40]調査項目５!G47)</f>
        <v/>
      </c>
      <c r="H46" s="39">
        <f>IF([40]調査項目５!H47="","",[40]調査項目５!H47)</f>
        <v>18</v>
      </c>
      <c r="I46" s="81">
        <f>IF([40]調査項目５!I47="","",[40]調査項目５!I47)</f>
        <v>2</v>
      </c>
      <c r="J46" s="39"/>
      <c r="K46" s="57">
        <f>IF([40]調査項目５!K47="","",[40]調査項目５!K47)</f>
        <v>43921</v>
      </c>
      <c r="L46" s="8"/>
    </row>
    <row r="47" spans="1:14" s="5" customFormat="1" ht="15.75" customHeight="1">
      <c r="A47" s="8"/>
      <c r="B47" s="21" t="s">
        <v>51</v>
      </c>
      <c r="C47" s="22"/>
      <c r="D47" s="37">
        <f>IF([41]調査項目５!D48="","",[41]調査項目５!D48)</f>
        <v>12</v>
      </c>
      <c r="E47" s="73" t="str">
        <f>IF([41]調査項目５!E48="","",[41]調査項目５!E48)</f>
        <v/>
      </c>
      <c r="F47" s="39">
        <f>IF([41]調査項目５!F48="","",[41]調査項目５!F48)</f>
        <v>0</v>
      </c>
      <c r="G47" s="42" t="str">
        <f>IF([41]調査項目５!G48="","",[41]調査項目５!G48)</f>
        <v/>
      </c>
      <c r="H47" s="39">
        <f>IF([41]調査項目５!H48="","",[41]調査項目５!H48)</f>
        <v>12</v>
      </c>
      <c r="I47" s="81">
        <f>IF([41]調査項目５!I48="","",[41]調査項目５!I48)</f>
        <v>1</v>
      </c>
      <c r="J47" s="39"/>
      <c r="K47" s="57">
        <f>IF([41]調査項目５!K48="","",[41]調査項目５!K48)</f>
        <v>43881</v>
      </c>
      <c r="L47" s="8"/>
    </row>
    <row r="48" spans="1:14" s="5" customFormat="1" ht="15.75" customHeight="1">
      <c r="A48" s="8"/>
      <c r="B48" s="21" t="s">
        <v>22</v>
      </c>
      <c r="C48" s="22"/>
      <c r="D48" s="37">
        <f>IF([42]調査項目５!D49="","",[42]調査項目５!D49)</f>
        <v>14</v>
      </c>
      <c r="E48" s="73" t="str">
        <f>IF([42]調査項目５!E49="","",[42]調査項目５!E49)</f>
        <v/>
      </c>
      <c r="F48" s="39">
        <f>IF([42]調査項目５!F49="","",[42]調査項目５!F49)</f>
        <v>0</v>
      </c>
      <c r="G48" s="42" t="str">
        <f>IF([42]調査項目５!G49="","",[42]調査項目５!G49)</f>
        <v/>
      </c>
      <c r="H48" s="39">
        <f>IF([42]調査項目５!H49="","",[42]調査項目５!H49)</f>
        <v>14</v>
      </c>
      <c r="I48" s="81">
        <f>IF([42]調査項目５!I49="","",[42]調査項目５!I49)</f>
        <v>1</v>
      </c>
      <c r="J48" s="39"/>
      <c r="K48" s="57">
        <f>IF([42]調査項目５!K49="","",[42]調査項目５!K49)</f>
        <v>43809</v>
      </c>
      <c r="L48" s="8"/>
    </row>
    <row r="49" spans="1:12" s="5" customFormat="1" ht="15.75" customHeight="1">
      <c r="A49" s="8"/>
      <c r="B49" s="47" t="s">
        <v>52</v>
      </c>
      <c r="C49" s="48"/>
      <c r="D49" s="37">
        <f>IF([43]調査項目５!D50="","",[43]調査項目５!D50)</f>
        <v>10</v>
      </c>
      <c r="E49" s="73" t="str">
        <f>IF([43]調査項目５!E50="","",[43]調査項目５!E50)</f>
        <v/>
      </c>
      <c r="F49" s="39">
        <f>IF([43]調査項目５!F50="","",[43]調査項目５!F50)</f>
        <v>0</v>
      </c>
      <c r="G49" s="42" t="str">
        <f>IF([43]調査項目５!G50="","",[43]調査項目５!G50)</f>
        <v/>
      </c>
      <c r="H49" s="39">
        <f>IF([43]調査項目５!H50="","",[43]調査項目５!H50)</f>
        <v>10</v>
      </c>
      <c r="I49" s="81">
        <f>IF([43]調査項目５!I50="","",[43]調査項目５!I50)</f>
        <v>1</v>
      </c>
      <c r="J49" s="39"/>
      <c r="K49" s="57">
        <f>IF([43]調査項目５!K50="","",[43]調査項目５!K50)</f>
        <v>43584</v>
      </c>
      <c r="L49" s="8"/>
    </row>
    <row r="50" spans="1:12" s="5" customFormat="1" ht="15.75" customHeight="1">
      <c r="A50" s="8"/>
      <c r="B50" s="21" t="s">
        <v>23</v>
      </c>
      <c r="C50" s="22"/>
      <c r="D50" s="37">
        <f>IF([44]調査項目５!D51="","",[44]調査項目５!D51)</f>
        <v>14</v>
      </c>
      <c r="E50" s="73">
        <f>IF([44]調査項目５!E51="","",[44]調査項目５!E51)</f>
        <v>-12</v>
      </c>
      <c r="F50" s="39">
        <f>IF([44]調査項目５!F51="","",[44]調査項目５!F51)</f>
        <v>2</v>
      </c>
      <c r="G50" s="42" t="str">
        <f>IF([44]調査項目５!G51="","",[44]調査項目５!G51)</f>
        <v/>
      </c>
      <c r="H50" s="39">
        <f>IF([44]調査項目５!H51="","",[44]調査項目５!H51)</f>
        <v>12</v>
      </c>
      <c r="I50" s="81">
        <f>IF([44]調査項目５!I51="","",[44]調査項目５!I51)</f>
        <v>1</v>
      </c>
      <c r="J50" s="39"/>
      <c r="K50" s="57">
        <f>IF([44]調査項目５!K51="","",[44]調査項目５!K51)</f>
        <v>42918</v>
      </c>
      <c r="L50" s="8"/>
    </row>
    <row r="51" spans="1:12" s="5" customFormat="1" ht="15.75" customHeight="1">
      <c r="A51" s="8"/>
      <c r="B51" s="29" t="s">
        <v>24</v>
      </c>
      <c r="C51" s="30"/>
      <c r="D51" s="37">
        <f>IF([45]調査項目５!D52="","",[45]調査項目５!D52)</f>
        <v>12</v>
      </c>
      <c r="E51" s="76" t="str">
        <f>IF([45]調査項目５!E52="","",[45]調査項目５!E52)</f>
        <v/>
      </c>
      <c r="F51" s="39">
        <f>IF([45]調査項目５!F52="","",[45]調査項目５!F52)</f>
        <v>0</v>
      </c>
      <c r="G51" s="49" t="str">
        <f>IF([45]調査項目５!G52="","",[45]調査項目５!G52)</f>
        <v/>
      </c>
      <c r="H51" s="39">
        <f>IF([45]調査項目５!H52="","",[45]調査項目５!H52)</f>
        <v>12</v>
      </c>
      <c r="I51" s="82">
        <f>IF([45]調査項目５!I52="","",[45]調査項目５!I52)</f>
        <v>2</v>
      </c>
      <c r="J51" s="39"/>
      <c r="K51" s="58">
        <f>IF([45]調査項目５!K52="","",[45]調査項目５!K52)</f>
        <v>43584</v>
      </c>
      <c r="L51" s="8"/>
    </row>
    <row r="52" spans="1:12" s="5" customFormat="1" ht="15.75" customHeight="1">
      <c r="B52" s="88" t="str">
        <f>IF([2]調査項目５!B53="","",[2]調査項目５!B53)</f>
        <v>※１　条例定数の（　　　）内は，次回の一般選挙から適用となる定数。</v>
      </c>
      <c r="C52" s="88"/>
      <c r="D52" s="88"/>
      <c r="E52" s="88"/>
      <c r="F52" s="88"/>
      <c r="G52" s="88"/>
      <c r="H52" s="88"/>
      <c r="I52" s="88"/>
      <c r="J52" s="88"/>
      <c r="K52" s="88"/>
    </row>
    <row r="53" spans="1:12" s="5" customFormat="1" ht="15.75" customHeight="1">
      <c r="B53" s="89" t="str">
        <f>IF([2]調査項目５!B54="","",[2]調査項目５!B54)</f>
        <v>※２　現に在職する議員数の（　　　）内は女性議員数で内数である。</v>
      </c>
      <c r="C53" s="89"/>
      <c r="D53" s="89"/>
      <c r="E53" s="89"/>
      <c r="F53" s="89"/>
      <c r="G53" s="89"/>
      <c r="H53" s="89"/>
      <c r="I53" s="89"/>
      <c r="J53" s="89"/>
      <c r="K53" s="89"/>
    </row>
    <row r="54" spans="1:12" s="2" customFormat="1" ht="10.5" customHeight="1">
      <c r="B54" s="5"/>
      <c r="C54" s="5"/>
      <c r="E54" s="67"/>
      <c r="H54" s="50"/>
      <c r="I54" s="3"/>
      <c r="K54" s="4"/>
    </row>
    <row r="55" spans="1:12" s="5" customFormat="1" ht="10.5" customHeight="1">
      <c r="E55" s="7"/>
      <c r="H55" s="51"/>
      <c r="I55" s="52"/>
      <c r="K55" s="53"/>
    </row>
    <row r="56" spans="1:12">
      <c r="H56" s="54"/>
    </row>
    <row r="57" spans="1:12">
      <c r="H57" s="54"/>
    </row>
    <row r="58" spans="1:12">
      <c r="H58" s="54"/>
    </row>
    <row r="59" spans="1:12">
      <c r="G59" s="2"/>
      <c r="H59" s="54"/>
    </row>
    <row r="60" spans="1:12">
      <c r="H60" s="54"/>
    </row>
    <row r="61" spans="1:12">
      <c r="H61" s="54"/>
    </row>
    <row r="62" spans="1:12">
      <c r="H62" s="54"/>
    </row>
    <row r="63" spans="1:12">
      <c r="H63" s="54"/>
    </row>
    <row r="64" spans="1:12">
      <c r="H64" s="54"/>
    </row>
    <row r="65" spans="8:8">
      <c r="H65" s="54"/>
    </row>
    <row r="66" spans="8:8">
      <c r="H66" s="54"/>
    </row>
    <row r="67" spans="8:8">
      <c r="H67" s="54"/>
    </row>
    <row r="68" spans="8:8">
      <c r="H68" s="54"/>
    </row>
    <row r="69" spans="8:8">
      <c r="H69" s="54"/>
    </row>
    <row r="70" spans="8:8">
      <c r="H70" s="54"/>
    </row>
    <row r="71" spans="8:8">
      <c r="H71" s="54"/>
    </row>
    <row r="72" spans="8:8">
      <c r="H72" s="54"/>
    </row>
    <row r="73" spans="8:8">
      <c r="H73" s="54"/>
    </row>
    <row r="74" spans="8:8">
      <c r="H74" s="54"/>
    </row>
  </sheetData>
  <mergeCells count="10">
    <mergeCell ref="B1:E1"/>
    <mergeCell ref="B52:K52"/>
    <mergeCell ref="B53:K53"/>
    <mergeCell ref="G2:K2"/>
    <mergeCell ref="F3:G4"/>
    <mergeCell ref="B3:B4"/>
    <mergeCell ref="H3:I3"/>
    <mergeCell ref="H4:I4"/>
    <mergeCell ref="D3:E4"/>
    <mergeCell ref="J3:K4"/>
  </mergeCells>
  <phoneticPr fontId="20"/>
  <printOptions horizontalCentered="1" gridLinesSet="0"/>
  <pageMargins left="0.70866141732283472" right="0.51" top="0.7" bottom="0.26" header="0.47" footer="0.21"/>
  <pageSetup paperSize="9" scale="96" firstPageNumber="27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06市町村議会の議員数</vt:lpstr>
      <vt:lpstr>'06市町村議会の議員数'!Print_Area</vt:lpstr>
      <vt:lpstr>'06市町村議会の議員数'!Print_Titles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2017-07-11T06:03:56Z</dcterms:modified>
</cp:coreProperties>
</file>