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2_農業集落排水（法非適）15\"/>
    </mc:Choice>
  </mc:AlternateContent>
  <workbookProtection workbookAlgorithmName="SHA-512" workbookHashValue="fURiBAQ4tgCM3RKvrCE4uIi/pL+ys0eIP8ls1I2alQ23quAgxp/6doKEq/eUyO2Adj6X63ir9hYoCAIz7yO1MQ==" workbookSaltValue="kBUqQQUUeDPAAM+FF3A1uw==" workbookSpinCount="100000" lockStructure="1"/>
  <bookViews>
    <workbookView xWindow="0" yWindow="0" windowWidth="28800" windowHeight="114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AD10" i="4"/>
  <c r="P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<sst xmlns="http://schemas.openxmlformats.org/spreadsheetml/2006/main" count="236" uniqueCount="121">
  <si>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</si>
  <si>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</si>
  <si>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</si>
  <si>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</si>
  <si>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</si>
  <si>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</si>
  <si>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</si>
  <si>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</si>
  <si>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</si>
  <si>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</si>
  <si>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</si>
  <si>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</si>
  <si>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</si>
  <si>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</si>
  <si>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</si>
  <si>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</si>
  <si>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</si>
  <si>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</si>
  <si>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</si>
  <si>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</si>
  <si>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</si>
  <si>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</si>
  <si>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</si>
  <si>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</si>
  <si>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</si>
  <si>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</si>
  <si>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</si>
  <si>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</si>
  <si>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</si>
  <si>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</si>
  <si>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</si>
  <si>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</si>
  <si>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</si>
  <si>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</si>
  <si>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</si>
  <si>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</si>
  <si>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</si>
  <si>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</si>
  <si>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</si>
  <si>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</si>
  <si>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</si>
  <si>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</si>
  <si>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</si>
  <si>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</si>
  <si>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</si>
  <si>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</si>
  <si>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</si>
  <si>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</si>
  <si>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</si>
  <si>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</si>
  <si>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</si>
  <si>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</si>
  <si>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</si>
  <si>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</si>
  <si>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</si>
  <si>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</si>
  <si>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</si>
  <si>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</si>
  <si>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</si>
  <si>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</si>
  <si>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</si>
  <si>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</si>
  <si>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</si>
  <si>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</si>
  <si>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</si>
  <si>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</si>
  <si>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</si>
  <si>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</si>
  <si>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</si>
  <si>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</si>
  <si>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</si>
  <si>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</si>
  <si>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</si>
  <si>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</si>
  <si>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</si>
  <si>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</si>
  <si>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</si>
  <si>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</si>
  <si>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</si>
  <si>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</si>
  <si>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</si>
  <si>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</si>
  <si>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</si>
  <si>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</si>
  <si>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</si>
  <si>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</si>
  <si>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</si>
  <si>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</si>
  <si>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</si>
  <si>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</si>
  <si>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</si>
  <si>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</si>
  <si>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</si>
  <si>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</si>
  <si>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</si>
  <si>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</si>
  <si>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</si>
  <si>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</si>
  <si>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</si>
  <si>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</si>
  <si>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</si>
  <si>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</si>
  <si>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</si>
  <si>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</si>
  <si>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</si>
  <si>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</si>
  <si>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</si>
  <si>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</si>
  <si>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</si>
  <si>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</si>
  <si>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</si>
  <si>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</si>
  <si>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</si>
  <si>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</si>
  <si>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</si>
  <si>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</si>
  <si>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</si>
  <si>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</si>
  <si>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
　使用料収入は増額しているが、県補助金が減額したことで総収益が前年度並となっている。総費用は前年度比で減額しているが、地方債元金償還金が年々増額していることで、収益的収支比率が100%を割り込んでいる。
④企業債残高対事業規模比率
　一般会計からの全額繰入により企業債残高対事業規模比率は0となっている。
⑤経費回収率
　接続者は年々増加しているが、接続率としては未だ低く、使用料だけでは賄えないため一般会計からの繰入金を充当している。更なる接続推進で経営の健全化を図る。
⑥汚水処理原価
　人件費や維持管理費等の汚水処理費は減額となったが、それ以上に有収水量の減少幅が大きかったことから、汚水処理原価が増額となっている。接続推進による有収水量の向上を図るとともに、適切な下水道施設の維持管理に努めていくことで、増額傾向を抑えていきたい。
⑦施設利用率
　接続者数の増加に伴い処理水量が増加、延いては施設使用率も年々増加傾向にある。引き続き、効率的な施設運用に関して経過を見守りたい。
　⑧水洗化率
 接続者増加に伴い汚水処理人口も増加、延いては水洗化率も微増に推移している。</t>
    <phoneticPr fontId="4"/>
  </si>
  <si>
    <t>③管渠改善率
　東日本大震災の影響により、平成26年度までは管渠修繕に費用を要していたが、それ以降は施設も新しく、平成28年度以降の管渠改善率は0である。
　青山・美原地区農業集落排水処理施設は、平成7年度に事業着手し、平成14年4月に供用開始して20年が経過、法定耐用年数を超える管渠はないが、電気機械類の耐用年数をまもなく迎えるため、最適整備構想を基に適正な時期に修繕・更新を行っていく予定である。
　上島西部地区は平成24年4月から供用開始、舟木地区（第１期）は平成25年4月から供用開始、舟木地区（第2期）についても平成29年4月供用開始となっているため、今後は耐用年数の到来に合わせて計画的に更新を進めていく予定である。</t>
    <phoneticPr fontId="4"/>
  </si>
  <si>
    <t>　農業集落排水事業は平成29年3月に舟木地区（第2期）まで整備が完了し、ベストプランの中では新規採択地区の予定はない。
　使用料収入は増加傾向が続いており、経営戦略の目標額と比較すると3％増になっているが、接続率が伸び悩み始めていることから、一層の接続推進を推し進め、経営の安定化に努める必要がある。
　令和6年度から地方公営企業法の適用を取り入れた企業会計の移行により、経営基盤の強化と財政マネジメントの向上に取り組んでいくとともに、汚水処理施設の広域化・共同化等、維持管理費の更なる削減を検討し、持続可能な事業運営を目指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</si>
</sst>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55-4BBD-86DD-DC3ABE99FA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A55-4BBD-86DD-DC3ABE99FA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41.92</c:v>
                </c:pt>
                <c:pt idx="1">
                  <c:v>43.23</c:v>
                </c:pt>
                <c:pt idx="2">
                  <c:v>45.86</c:v>
                </c:pt>
                <c:pt idx="3">
                  <c:v>46.51</c:v>
                </c:pt>
                <c:pt idx="4">
                  <c:v>47.01</c:v>
                </c:pt>
              </c:numCache>
            </c:numRef>
          </c:val>
          <c:extLst>
            <c:ext xmlns:c16="http://schemas.microsoft.com/office/drawing/2014/chart" uri="{C3380CC4-5D6E-409C-BE32-E72D297353CC}">
              <c16:uniqueId val="{00000000-921F-4448-8507-64CC439DE7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21F-4448-8507-64CC439DE7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56.83</c:v>
                </c:pt>
                <c:pt idx="1">
                  <c:v>59.48</c:v>
                </c:pt>
                <c:pt idx="2">
                  <c:v>61.54</c:v>
                </c:pt>
                <c:pt idx="3">
                  <c:v>64.680000000000007</c:v>
                </c:pt>
                <c:pt idx="4">
                  <c:v>65.47</c:v>
                </c:pt>
              </c:numCache>
            </c:numRef>
          </c:val>
          <c:extLst>
            <c:ext xmlns:c16="http://schemas.microsoft.com/office/drawing/2014/chart" uri="{C3380CC4-5D6E-409C-BE32-E72D297353CC}">
              <c16:uniqueId val="{00000000-C8F6-47CC-A822-98135FEAE2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8F6-47CC-A822-98135FEAE2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92.84</c:v>
                </c:pt>
                <c:pt idx="1">
                  <c:v>93.9</c:v>
                </c:pt>
                <c:pt idx="2">
                  <c:v>95.18</c:v>
                </c:pt>
                <c:pt idx="3">
                  <c:v>93.88</c:v>
                </c:pt>
                <c:pt idx="4">
                  <c:v>93.62</c:v>
                </c:pt>
              </c:numCache>
            </c:numRef>
          </c:val>
          <c:extLst>
            <c:ext xmlns:c16="http://schemas.microsoft.com/office/drawing/2014/chart" uri="{C3380CC4-5D6E-409C-BE32-E72D297353CC}">
              <c16:uniqueId val="{00000000-0FA1-4FC2-9EFB-3E6B3074A5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A1-4FC2-9EFB-3E6B3074A5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B2-4D67-840F-1D65168D2E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B2-4D67-840F-1D65168D2E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52-429A-9D8E-9BA1FA9F88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52-429A-9D8E-9BA1FA9F88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0-476F-BEC4-50D16D58E4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0-476F-BEC4-50D16D58E4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F-4AAB-BEEE-B892973FFE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F-4AAB-BEEE-B892973FFE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0-4B04-9D16-8BD2EA7E4B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DB0-4B04-9D16-8BD2EA7E4B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32.17</c:v>
                </c:pt>
                <c:pt idx="1">
                  <c:v>31.87</c:v>
                </c:pt>
                <c:pt idx="2">
                  <c:v>33.99</c:v>
                </c:pt>
                <c:pt idx="3">
                  <c:v>32.729999999999997</c:v>
                </c:pt>
                <c:pt idx="4">
                  <c:v>37.130000000000003</c:v>
                </c:pt>
              </c:numCache>
            </c:numRef>
          </c:val>
          <c:extLst>
            <c:ext xmlns:c16="http://schemas.microsoft.com/office/drawing/2014/chart" uri="{C3380CC4-5D6E-409C-BE32-E72D297353CC}">
              <c16:uniqueId val="{00000000-9E07-4065-9DB9-B096C24B95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E07-4065-9DB9-B096C24B95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413.26</c:v>
                </c:pt>
                <c:pt idx="1">
                  <c:v>419.45</c:v>
                </c:pt>
                <c:pt idx="2">
                  <c:v>396</c:v>
                </c:pt>
                <c:pt idx="3">
                  <c:v>415.01</c:v>
                </c:pt>
                <c:pt idx="4">
                  <c:v>432.08</c:v>
                </c:pt>
              </c:numCache>
            </c:numRef>
          </c:val>
          <c:extLst>
            <c:ext xmlns:c16="http://schemas.microsoft.com/office/drawing/2014/chart" uri="{C3380CC4-5D6E-409C-BE32-E72D297353CC}">
              <c16:uniqueId val="{00000000-392D-44DF-8AD6-6824FF04B4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92D-44DF-8AD6-6824FF04B4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鉾田市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47181</v>
      </c>
      <c r="AM8" s="42"/>
      <c r="AN8" s="42"/>
      <c r="AO8" s="42"/>
      <c r="AP8" s="42"/>
      <c r="AQ8" s="42"/>
      <c r="AR8" s="42"/>
      <c r="AS8" s="42"/>
      <c r="AT8" s="35">
        <f>データ!T6</f>
        <v>207.6</v>
      </c>
      <c r="AU8" s="35"/>
      <c r="AV8" s="35"/>
      <c r="AW8" s="35"/>
      <c r="AX8" s="35"/>
      <c r="AY8" s="35"/>
      <c r="AZ8" s="35"/>
      <c r="BA8" s="35"/>
      <c r="BB8" s="35">
        <f>データ!U6</f>
        <v>227.27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5.93</v>
      </c>
      <c r="Q10" s="35"/>
      <c r="R10" s="35"/>
      <c r="S10" s="35"/>
      <c r="T10" s="35"/>
      <c r="U10" s="35"/>
      <c r="V10" s="35"/>
      <c r="W10" s="35">
        <f>データ!Q6</f>
        <v>88.6</v>
      </c>
      <c r="X10" s="35"/>
      <c r="Y10" s="35"/>
      <c r="Z10" s="35"/>
      <c r="AA10" s="35"/>
      <c r="AB10" s="35"/>
      <c r="AC10" s="35"/>
      <c r="AD10" s="42">
        <f>データ!R6</f>
        <v>3971</v>
      </c>
      <c r="AE10" s="42"/>
      <c r="AF10" s="42"/>
      <c r="AG10" s="42"/>
      <c r="AH10" s="42"/>
      <c r="AI10" s="42"/>
      <c r="AJ10" s="42"/>
      <c r="AK10" s="2"/>
      <c r="AL10" s="42">
        <f>データ!V6</f>
        <v>2789</v>
      </c>
      <c r="AM10" s="42"/>
      <c r="AN10" s="42"/>
      <c r="AO10" s="42"/>
      <c r="AP10" s="42"/>
      <c r="AQ10" s="42"/>
      <c r="AR10" s="42"/>
      <c r="AS10" s="42"/>
      <c r="AT10" s="35">
        <f>データ!W6</f>
        <v>1.94</v>
      </c>
      <c r="AU10" s="35"/>
      <c r="AV10" s="35"/>
      <c r="AW10" s="35"/>
      <c r="AX10" s="35"/>
      <c r="AY10" s="35"/>
      <c r="AZ10" s="35"/>
      <c r="BA10" s="35"/>
      <c r="BB10" s="35">
        <f>データ!X6</f>
        <v>1437.63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hs3guOqCDixjpK+OYi7KYDKFG/bNbAPwPBt/Yoxj49aYW8R8jcTdEgLl6yO6wCWwawDJZxGK/Z6VnWm6Px850A==" saltValue="w4yv5L/zeZIdhLNFFIVSo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82341</v>
      </c>
      <c r="D6" s="19">
        <f t="shared" si="3"/>
        <v>47</v>
      </c>
      <c r="E6" s="19">
        <f t="shared" si="3"/>
        <v>17</v>
      </c>
      <c r="F6" s="19">
        <f t="shared" si="3"/>
        <v>5</v>
      </c>
      <c r="G6" s="19">
        <f t="shared" si="3"/>
        <v>0</v>
      </c>
      <c r="H6" s="19" t="str">
        <f t="shared" si="3"/>
        <v>茨城県　鉾田市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5.93</v>
      </c>
      <c r="Q6" s="20">
        <f t="shared" si="3"/>
        <v>88.6</v>
      </c>
      <c r="R6" s="20">
        <f t="shared" si="3"/>
        <v>3971</v>
      </c>
      <c r="S6" s="20">
        <f t="shared" si="3"/>
        <v>47181</v>
      </c>
      <c r="T6" s="20">
        <f t="shared" si="3"/>
        <v>207.6</v>
      </c>
      <c r="U6" s="20">
        <f t="shared" si="3"/>
        <v>227.27</v>
      </c>
      <c r="V6" s="20">
        <f t="shared" si="3"/>
        <v>2789</v>
      </c>
      <c r="W6" s="20">
        <f t="shared" si="3"/>
        <v>1.94</v>
      </c>
      <c r="X6" s="20">
        <f t="shared" si="3"/>
        <v>1437.63</v>
      </c>
      <c r="Y6" s="21">
        <f>IF(Y7="",NA(),Y7)</f>
        <v>92.84</v>
      </c>
      <c r="Z6" s="21">
        <f t="shared" ref="Z6:AH6" si="4">IF(Z7="",NA(),Z7)</f>
        <v>93.9</v>
      </c>
      <c r="AA6" s="21">
        <f t="shared" si="4"/>
        <v>95.18</v>
      </c>
      <c r="AB6" s="21">
        <f t="shared" si="4"/>
        <v>93.88</v>
      </c>
      <c r="AC6" s="21">
        <f t="shared" si="4"/>
        <v>93.62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32.17</v>
      </c>
      <c r="BR6" s="21">
        <f t="shared" ref="BR6:BZ6" si="8">IF(BR7="",NA(),BR7)</f>
        <v>31.87</v>
      </c>
      <c r="BS6" s="21">
        <f t="shared" si="8"/>
        <v>33.99</v>
      </c>
      <c r="BT6" s="21">
        <f t="shared" si="8"/>
        <v>32.729999999999997</v>
      </c>
      <c r="BU6" s="21">
        <f t="shared" si="8"/>
        <v>37.130000000000003</v>
      </c>
      <c r="BV6" s="21">
        <f t="shared" si="8"/>
        <v>57.77</v>
      </c>
      <c r="BW6" s="21">
        <f t="shared" si="8"/>
        <v>57.31</v>
      </c>
      <c r="BX6" s="21">
        <f t="shared" si="8"/>
        <v>57.08</v>
      </c>
      <c r="BY6" s="21">
        <f t="shared" si="8"/>
        <v>56.26</v>
      </c>
      <c r="BZ6" s="21">
        <f t="shared" si="8"/>
        <v>52.94</v>
      </c>
      <c r="CA6" s="20" t="str">
        <f>IF(CA7="","",IF(CA7="-","【-】","【"&amp;SUBSTITUTE(TEXT(CA7,"#,##0.00"),"-","△")&amp;"】"))</f>
        <v>【57.02】</v>
      </c>
      <c r="CB6" s="21">
        <f>IF(CB7="",NA(),CB7)</f>
        <v>413.26</v>
      </c>
      <c r="CC6" s="21">
        <f t="shared" ref="CC6:CK6" si="9">IF(CC7="",NA(),CC7)</f>
        <v>419.45</v>
      </c>
      <c r="CD6" s="21">
        <f t="shared" si="9"/>
        <v>396</v>
      </c>
      <c r="CE6" s="21">
        <f t="shared" si="9"/>
        <v>415.01</v>
      </c>
      <c r="CF6" s="21">
        <f t="shared" si="9"/>
        <v>432.08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41.92</v>
      </c>
      <c r="CN6" s="21">
        <f t="shared" ref="CN6:CV6" si="10">IF(CN7="",NA(),CN7)</f>
        <v>43.23</v>
      </c>
      <c r="CO6" s="21">
        <f t="shared" si="10"/>
        <v>45.86</v>
      </c>
      <c r="CP6" s="21">
        <f t="shared" si="10"/>
        <v>46.51</v>
      </c>
      <c r="CQ6" s="21">
        <f t="shared" si="10"/>
        <v>47.01</v>
      </c>
      <c r="CR6" s="21">
        <f t="shared" si="10"/>
        <v>50.68</v>
      </c>
      <c r="CS6" s="21">
        <f t="shared" si="10"/>
        <v>50.14</v>
      </c>
      <c r="CT6" s="21">
        <f t="shared" si="10"/>
        <v>54.83</v>
      </c>
      <c r="CU6" s="21">
        <f t="shared" si="10"/>
        <v>66.53</v>
      </c>
      <c r="CV6" s="21">
        <f t="shared" si="10"/>
        <v>52.35</v>
      </c>
      <c r="CW6" s="20" t="str">
        <f>IF(CW7="","",IF(CW7="-","【-】","【"&amp;SUBSTITUTE(TEXT(CW7,"#,##0.00"),"-","△")&amp;"】"))</f>
        <v>【52.55】</v>
      </c>
      <c r="CX6" s="21">
        <f>IF(CX7="",NA(),CX7)</f>
        <v>56.83</v>
      </c>
      <c r="CY6" s="21">
        <f t="shared" ref="CY6:DG6" si="11">IF(CY7="",NA(),CY7)</f>
        <v>59.48</v>
      </c>
      <c r="CZ6" s="21">
        <f t="shared" si="11"/>
        <v>61.54</v>
      </c>
      <c r="DA6" s="21">
        <f t="shared" si="11"/>
        <v>64.680000000000007</v>
      </c>
      <c r="DB6" s="21">
        <f t="shared" si="11"/>
        <v>65.47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82341</v>
      </c>
      <c r="D7" s="23">
        <v>47</v>
      </c>
      <c r="E7" s="23">
        <v>17</v>
      </c>
      <c r="F7" s="23">
        <v>5</v>
      </c>
      <c r="G7" s="23">
        <v>0</v>
      </c>
      <c r="H7" s="23" t="s">
        <v>98</v>
      </c>
      <c r="I7" s="23" t="s">
        <v>99</v>
      </c>
      <c r="J7" s="23" t="s">
        <v>100</v>
      </c>
      <c r="K7" s="23" t="s">
        <v>101</v>
      </c>
      <c r="L7" s="23" t="s">
        <v>102</v>
      </c>
      <c r="M7" s="23" t="s">
        <v>103</v>
      </c>
      <c r="N7" s="24" t="s">
        <v>104</v>
      </c>
      <c r="O7" s="24" t="s">
        <v>105</v>
      </c>
      <c r="P7" s="24">
        <v>5.93</v>
      </c>
      <c r="Q7" s="24">
        <v>88.6</v>
      </c>
      <c r="R7" s="24">
        <v>3971</v>
      </c>
      <c r="S7" s="24">
        <v>47181</v>
      </c>
      <c r="T7" s="24">
        <v>207.6</v>
      </c>
      <c r="U7" s="24">
        <v>227.27</v>
      </c>
      <c r="V7" s="24">
        <v>2789</v>
      </c>
      <c r="W7" s="24">
        <v>1.94</v>
      </c>
      <c r="X7" s="24">
        <v>1437.63</v>
      </c>
      <c r="Y7" s="24">
        <v>92.84</v>
      </c>
      <c r="Z7" s="24">
        <v>93.9</v>
      </c>
      <c r="AA7" s="24">
        <v>95.18</v>
      </c>
      <c r="AB7" s="24">
        <v>93.88</v>
      </c>
      <c r="AC7" s="24">
        <v>93.62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32.17</v>
      </c>
      <c r="BR7" s="24">
        <v>31.87</v>
      </c>
      <c r="BS7" s="24">
        <v>33.99</v>
      </c>
      <c r="BT7" s="24">
        <v>32.729999999999997</v>
      </c>
      <c r="BU7" s="24">
        <v>37.130000000000003</v>
      </c>
      <c r="BV7" s="24">
        <v>57.77</v>
      </c>
      <c r="BW7" s="24">
        <v>57.31</v>
      </c>
      <c r="BX7" s="24">
        <v>57.08</v>
      </c>
      <c r="BY7" s="24">
        <v>56.26</v>
      </c>
      <c r="BZ7" s="24">
        <v>52.94</v>
      </c>
      <c r="CA7" s="24">
        <v>57.02</v>
      </c>
      <c r="CB7" s="24">
        <v>413.26</v>
      </c>
      <c r="CC7" s="24">
        <v>419.45</v>
      </c>
      <c r="CD7" s="24">
        <v>396</v>
      </c>
      <c r="CE7" s="24">
        <v>415.01</v>
      </c>
      <c r="CF7" s="24">
        <v>432.08</v>
      </c>
      <c r="CG7" s="24">
        <v>274.35000000000002</v>
      </c>
      <c r="CH7" s="24">
        <v>273.52</v>
      </c>
      <c r="CI7" s="24">
        <v>274.99</v>
      </c>
      <c r="CJ7" s="24">
        <v>282.08999999999997</v>
      </c>
      <c r="CK7" s="24">
        <v>303.27999999999997</v>
      </c>
      <c r="CL7" s="24">
        <v>273.68</v>
      </c>
      <c r="CM7" s="24">
        <v>41.92</v>
      </c>
      <c r="CN7" s="24">
        <v>43.23</v>
      </c>
      <c r="CO7" s="24">
        <v>45.86</v>
      </c>
      <c r="CP7" s="24">
        <v>46.51</v>
      </c>
      <c r="CQ7" s="24">
        <v>47.01</v>
      </c>
      <c r="CR7" s="24">
        <v>50.68</v>
      </c>
      <c r="CS7" s="24">
        <v>50.14</v>
      </c>
      <c r="CT7" s="24">
        <v>54.83</v>
      </c>
      <c r="CU7" s="24">
        <v>66.53</v>
      </c>
      <c r="CV7" s="24">
        <v>52.35</v>
      </c>
      <c r="CW7" s="24">
        <v>52.55</v>
      </c>
      <c r="CX7" s="24">
        <v>56.83</v>
      </c>
      <c r="CY7" s="24">
        <v>59.48</v>
      </c>
      <c r="CZ7" s="24">
        <v>61.54</v>
      </c>
      <c r="DA7" s="24">
        <v>64.680000000000007</v>
      </c>
      <c r="DB7" s="24">
        <v>65.47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2024-02-01T23:23:08Z</cp:lastPrinted>
  <dcterms:created xsi:type="dcterms:W3CDTF">2023-12-12T02:53:02Z</dcterms:created>
  <dcterms:modified xsi:type="dcterms:W3CDTF">2024-02-21T06:35:38Z</dcterms:modified>
  <cp:category/>
</cp:coreProperties>
</file>